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Документы\РАЙСОВЕТ\Документы\ЗАСЕДАНИЯ\VI созыв\ЗАСЕДАНИЯ\2025г\55 заседание\Проекты решений\Бюджет на 2026 год\"/>
    </mc:Choice>
  </mc:AlternateContent>
  <bookViews>
    <workbookView xWindow="0" yWindow="0" windowWidth="24000" windowHeight="9165" tabRatio="611"/>
  </bookViews>
  <sheets>
    <sheet name="Доходы" sheetId="44" r:id="rId1"/>
  </sheets>
  <definedNames>
    <definedName name="_xlnm._FilterDatabase" localSheetId="0" hidden="1">Доходы!$A$5:$H$177</definedName>
    <definedName name="_xlnm.Print_Area" localSheetId="0">Доходы!$A$1:$P$177</definedName>
  </definedNames>
  <calcPr calcId="162913" calcOnSave="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20" i="44" l="1"/>
  <c r="K120" i="44"/>
  <c r="I120" i="44"/>
  <c r="K150" i="44"/>
  <c r="J150" i="44"/>
  <c r="I150" i="44"/>
  <c r="J131" i="44" l="1"/>
  <c r="I131" i="44"/>
  <c r="K136" i="44"/>
  <c r="J136" i="44"/>
  <c r="I136" i="44"/>
  <c r="K23" i="44" l="1"/>
  <c r="K25" i="44"/>
  <c r="J23" i="44"/>
  <c r="J25" i="44"/>
  <c r="I23" i="44"/>
  <c r="I25" i="44"/>
  <c r="K11" i="44"/>
  <c r="K10" i="44" s="1"/>
  <c r="K9" i="44" s="1"/>
  <c r="K175" i="44"/>
  <c r="K174" i="44" s="1"/>
  <c r="K173" i="44" s="1"/>
  <c r="K171" i="44"/>
  <c r="K170" i="44" s="1"/>
  <c r="K169" i="44" s="1"/>
  <c r="K167" i="44"/>
  <c r="K166" i="44" s="1"/>
  <c r="K164" i="44"/>
  <c r="K162" i="44"/>
  <c r="K160" i="44"/>
  <c r="K158" i="44"/>
  <c r="K156" i="44"/>
  <c r="K154" i="44"/>
  <c r="K152" i="44"/>
  <c r="K149" i="44"/>
  <c r="K147" i="44"/>
  <c r="K145" i="44"/>
  <c r="K143" i="44"/>
  <c r="K141" i="44"/>
  <c r="K139" i="44"/>
  <c r="K137" i="44"/>
  <c r="K135" i="44"/>
  <c r="K133" i="44"/>
  <c r="K130" i="44"/>
  <c r="K128" i="44"/>
  <c r="K126" i="44"/>
  <c r="K124" i="44"/>
  <c r="K122" i="44"/>
  <c r="K118" i="44"/>
  <c r="K116" i="44"/>
  <c r="K114" i="44"/>
  <c r="K112" i="44"/>
  <c r="K110" i="44"/>
  <c r="K108" i="44"/>
  <c r="K105" i="44"/>
  <c r="K103" i="44"/>
  <c r="K98" i="44"/>
  <c r="K97" i="44" s="1"/>
  <c r="K95" i="44"/>
  <c r="K93" i="44"/>
  <c r="K92" i="44" s="1"/>
  <c r="K90" i="44"/>
  <c r="K88" i="44"/>
  <c r="K78" i="44" s="1"/>
  <c r="K75" i="44"/>
  <c r="K74" i="44" s="1"/>
  <c r="K71" i="44"/>
  <c r="K69" i="44"/>
  <c r="K68" i="44" s="1"/>
  <c r="K65" i="44"/>
  <c r="K64" i="44" s="1"/>
  <c r="K60" i="44"/>
  <c r="K59" i="44" s="1"/>
  <c r="K57" i="44"/>
  <c r="K55" i="44"/>
  <c r="K53" i="44"/>
  <c r="K50" i="44"/>
  <c r="K47" i="44"/>
  <c r="K45" i="44"/>
  <c r="K42" i="44"/>
  <c r="K41" i="44" s="1"/>
  <c r="K39" i="44"/>
  <c r="K37" i="44"/>
  <c r="K35" i="44"/>
  <c r="K33" i="44"/>
  <c r="K31" i="44"/>
  <c r="K28" i="44"/>
  <c r="J175" i="44"/>
  <c r="J174" i="44" s="1"/>
  <c r="J173" i="44" s="1"/>
  <c r="J171" i="44"/>
  <c r="J170" i="44" s="1"/>
  <c r="J169" i="44" s="1"/>
  <c r="J167" i="44"/>
  <c r="J166" i="44" s="1"/>
  <c r="J164" i="44"/>
  <c r="J162" i="44"/>
  <c r="J160" i="44"/>
  <c r="J158" i="44"/>
  <c r="J156" i="44"/>
  <c r="J154" i="44"/>
  <c r="J152" i="44"/>
  <c r="J149" i="44"/>
  <c r="J147" i="44"/>
  <c r="J145" i="44"/>
  <c r="J143" i="44"/>
  <c r="J141" i="44"/>
  <c r="J139" i="44"/>
  <c r="J137" i="44"/>
  <c r="J135" i="44"/>
  <c r="J133" i="44"/>
  <c r="J130" i="44"/>
  <c r="J128" i="44"/>
  <c r="J126" i="44"/>
  <c r="J124" i="44"/>
  <c r="J122" i="44"/>
  <c r="J118" i="44"/>
  <c r="J116" i="44"/>
  <c r="J114" i="44"/>
  <c r="J112" i="44"/>
  <c r="J110" i="44"/>
  <c r="J108" i="44"/>
  <c r="J107" i="44" s="1"/>
  <c r="J105" i="44"/>
  <c r="J103" i="44"/>
  <c r="J98" i="44"/>
  <c r="J97" i="44" s="1"/>
  <c r="J95" i="44"/>
  <c r="J93" i="44"/>
  <c r="J92" i="44" s="1"/>
  <c r="J90" i="44"/>
  <c r="J88" i="44"/>
  <c r="J78" i="44" s="1"/>
  <c r="J75" i="44"/>
  <c r="J74" i="44" s="1"/>
  <c r="J71" i="44"/>
  <c r="J69" i="44"/>
  <c r="J68" i="44"/>
  <c r="J65" i="44"/>
  <c r="J64" i="44" s="1"/>
  <c r="J60" i="44"/>
  <c r="J59" i="44" s="1"/>
  <c r="J57" i="44"/>
  <c r="J55" i="44"/>
  <c r="J53" i="44"/>
  <c r="J50" i="44"/>
  <c r="J47" i="44"/>
  <c r="J45" i="44"/>
  <c r="J42" i="44"/>
  <c r="J41" i="44" s="1"/>
  <c r="J39" i="44"/>
  <c r="J37" i="44"/>
  <c r="J35" i="44"/>
  <c r="J33" i="44"/>
  <c r="J31" i="44"/>
  <c r="J28" i="44"/>
  <c r="J10" i="44"/>
  <c r="J9" i="44" s="1"/>
  <c r="I175" i="44"/>
  <c r="I174" i="44" s="1"/>
  <c r="I173" i="44" s="1"/>
  <c r="I171" i="44"/>
  <c r="I170" i="44" s="1"/>
  <c r="I169" i="44" s="1"/>
  <c r="I167" i="44"/>
  <c r="I166" i="44" s="1"/>
  <c r="I164" i="44"/>
  <c r="I162" i="44"/>
  <c r="I160" i="44"/>
  <c r="I158" i="44"/>
  <c r="I156" i="44"/>
  <c r="I154" i="44"/>
  <c r="I152" i="44"/>
  <c r="I149" i="44"/>
  <c r="I147" i="44"/>
  <c r="I145" i="44"/>
  <c r="I143" i="44"/>
  <c r="I141" i="44"/>
  <c r="I139" i="44"/>
  <c r="I137" i="44"/>
  <c r="I135" i="44"/>
  <c r="I133" i="44"/>
  <c r="I130" i="44"/>
  <c r="I128" i="44"/>
  <c r="I126" i="44"/>
  <c r="I124" i="44"/>
  <c r="I122" i="44"/>
  <c r="I118" i="44"/>
  <c r="I116" i="44"/>
  <c r="I114" i="44"/>
  <c r="I112" i="44"/>
  <c r="I110" i="44"/>
  <c r="I108" i="44"/>
  <c r="I105" i="44"/>
  <c r="I103" i="44"/>
  <c r="I102" i="44" s="1"/>
  <c r="I98" i="44"/>
  <c r="I97" i="44" s="1"/>
  <c r="I95" i="44"/>
  <c r="I93" i="44"/>
  <c r="I92" i="44"/>
  <c r="I90" i="44"/>
  <c r="I88" i="44"/>
  <c r="I78" i="44" s="1"/>
  <c r="I75" i="44"/>
  <c r="I74" i="44"/>
  <c r="I71" i="44"/>
  <c r="I69" i="44"/>
  <c r="I68" i="44" s="1"/>
  <c r="I65" i="44"/>
  <c r="I64" i="44" s="1"/>
  <c r="I60" i="44"/>
  <c r="I59" i="44" s="1"/>
  <c r="I57" i="44"/>
  <c r="I55" i="44"/>
  <c r="I53" i="44"/>
  <c r="I50" i="44"/>
  <c r="I47" i="44"/>
  <c r="I45" i="44"/>
  <c r="I42" i="44"/>
  <c r="I41" i="44" s="1"/>
  <c r="I39" i="44"/>
  <c r="I37" i="44"/>
  <c r="I35" i="44"/>
  <c r="I33" i="44"/>
  <c r="I31" i="44"/>
  <c r="I28" i="44"/>
  <c r="I10" i="44"/>
  <c r="I9" i="44" s="1"/>
  <c r="I107" i="44" l="1"/>
  <c r="K107" i="44"/>
  <c r="J102" i="44"/>
  <c r="I77" i="44"/>
  <c r="K151" i="44"/>
  <c r="J151" i="44"/>
  <c r="I151" i="44"/>
  <c r="K102" i="44"/>
  <c r="I67" i="44"/>
  <c r="J49" i="44"/>
  <c r="J44" i="44" s="1"/>
  <c r="K49" i="44"/>
  <c r="K44" i="44" s="1"/>
  <c r="I49" i="44"/>
  <c r="I44" i="44" s="1"/>
  <c r="K27" i="44"/>
  <c r="J27" i="44"/>
  <c r="K22" i="44"/>
  <c r="K21" i="44" s="1"/>
  <c r="J22" i="44"/>
  <c r="J21" i="44" s="1"/>
  <c r="I22" i="44"/>
  <c r="I21" i="44" s="1"/>
  <c r="I132" i="44"/>
  <c r="K67" i="44"/>
  <c r="J132" i="44"/>
  <c r="J67" i="44"/>
  <c r="I27" i="44"/>
  <c r="K132" i="44"/>
  <c r="K77" i="44"/>
  <c r="J77" i="44"/>
  <c r="J101" i="44" l="1"/>
  <c r="J100" i="44" s="1"/>
  <c r="I101" i="44"/>
  <c r="I100" i="44" s="1"/>
  <c r="K101" i="44"/>
  <c r="K100" i="44" s="1"/>
  <c r="I8" i="44"/>
  <c r="J8" i="44"/>
  <c r="K8" i="44"/>
  <c r="J177" i="44" l="1"/>
  <c r="I177" i="44"/>
  <c r="K177" i="44"/>
  <c r="L152" i="44" l="1"/>
  <c r="M152" i="44"/>
  <c r="N152" i="44"/>
  <c r="O152" i="44"/>
  <c r="P152" i="44"/>
  <c r="L154" i="44"/>
  <c r="M154" i="44"/>
  <c r="N154" i="44"/>
  <c r="O154" i="44"/>
  <c r="P154" i="44"/>
  <c r="L103" i="44" l="1"/>
  <c r="M103" i="44"/>
  <c r="N103" i="44"/>
  <c r="O103" i="44"/>
  <c r="P103" i="44"/>
  <c r="L60" i="44" l="1"/>
  <c r="M60" i="44"/>
  <c r="N60" i="44"/>
  <c r="O60" i="44"/>
  <c r="P60" i="44"/>
  <c r="L128" i="44" l="1"/>
  <c r="M128" i="44"/>
  <c r="N128" i="44"/>
  <c r="O128" i="44"/>
  <c r="P128" i="44"/>
  <c r="L114" i="44"/>
  <c r="M114" i="44"/>
  <c r="N114" i="44"/>
  <c r="O114" i="44"/>
  <c r="P114" i="44"/>
  <c r="L156" i="44" l="1"/>
  <c r="M156" i="44"/>
  <c r="N156" i="44"/>
  <c r="O156" i="44"/>
  <c r="P156" i="44"/>
  <c r="L45" i="44" l="1"/>
  <c r="L44" i="44" s="1"/>
  <c r="M45" i="44"/>
  <c r="M44" i="44" s="1"/>
  <c r="N45" i="44"/>
  <c r="O45" i="44"/>
  <c r="O44" i="44" s="1"/>
  <c r="P45" i="44"/>
  <c r="P44" i="44" s="1"/>
  <c r="L160" i="44" l="1"/>
  <c r="M160" i="44"/>
  <c r="N160" i="44"/>
  <c r="O160" i="44"/>
  <c r="P160" i="44"/>
  <c r="L158" i="44" l="1"/>
  <c r="M158" i="44"/>
  <c r="N158" i="44"/>
  <c r="O158" i="44"/>
  <c r="P158" i="44"/>
  <c r="P151" i="44" s="1"/>
  <c r="L107" i="44"/>
  <c r="M107" i="44"/>
  <c r="N107" i="44"/>
  <c r="O107" i="44"/>
  <c r="P107" i="44"/>
  <c r="L135" i="44"/>
  <c r="L132" i="44" s="1"/>
  <c r="M135" i="44"/>
  <c r="M132" i="44" s="1"/>
  <c r="N135" i="44"/>
  <c r="O135" i="44"/>
  <c r="O132" i="44" s="1"/>
  <c r="P135" i="44"/>
  <c r="P132" i="44" s="1"/>
  <c r="L164" i="44" l="1"/>
  <c r="L151" i="44" s="1"/>
  <c r="M164" i="44"/>
  <c r="M151" i="44" s="1"/>
  <c r="O164" i="44"/>
  <c r="O151" i="44" s="1"/>
  <c r="L177" i="44"/>
  <c r="M177" i="44"/>
  <c r="O177" i="44"/>
  <c r="L102" i="44"/>
  <c r="M102" i="44"/>
  <c r="O102" i="44"/>
  <c r="L69" i="44"/>
  <c r="M69" i="44"/>
  <c r="N69" i="44"/>
  <c r="O69" i="44"/>
  <c r="N54" i="44"/>
  <c r="N143" i="44"/>
  <c r="N77" i="44"/>
  <c r="N59" i="44"/>
  <c r="N21" i="44"/>
  <c r="N13" i="44"/>
  <c r="N14" i="44"/>
  <c r="N22" i="44"/>
  <c r="N31" i="44"/>
  <c r="N32" i="44"/>
  <c r="N37" i="44"/>
  <c r="N38" i="44"/>
  <c r="N39" i="44"/>
  <c r="N40" i="44"/>
  <c r="N41" i="44"/>
  <c r="N42" i="44"/>
  <c r="N43" i="44"/>
  <c r="N50" i="44"/>
  <c r="N90" i="44"/>
  <c r="N91" i="44"/>
  <c r="N102" i="44"/>
  <c r="N149" i="44"/>
  <c r="N164" i="44"/>
  <c r="N151" i="44" s="1"/>
  <c r="N27" i="44"/>
  <c r="N53" i="44"/>
  <c r="N49" i="44"/>
  <c r="N44" i="44" s="1"/>
  <c r="N132" i="44" l="1"/>
  <c r="N101" i="44"/>
  <c r="N100" i="44" l="1"/>
  <c r="N177" i="44" s="1"/>
</calcChain>
</file>

<file path=xl/sharedStrings.xml><?xml version="1.0" encoding="utf-8"?>
<sst xmlns="http://schemas.openxmlformats.org/spreadsheetml/2006/main" count="1197" uniqueCount="298">
  <si>
    <t>ВСЕГО ДОХОДОВ</t>
  </si>
  <si>
    <t>Налог на доходы физических лиц</t>
  </si>
  <si>
    <t>Субвенции бюджетам на осуществление первичного воинского учета на территориях, где отсутствуют военные комиссариаты</t>
  </si>
  <si>
    <t>БЕЗВОЗМЕЗДНЫЕ ПОСТУПЛЕНИЯ</t>
  </si>
  <si>
    <t>05035</t>
  </si>
  <si>
    <t>05000</t>
  </si>
  <si>
    <t>НАЛОГИ НА СОВОКУПНЫЙ ДОХОД</t>
  </si>
  <si>
    <t>30000</t>
  </si>
  <si>
    <t>Единый налог на вмененный доход для отдельных видов деятельности</t>
  </si>
  <si>
    <t xml:space="preserve">Единый сельскохозяйственный налог </t>
  </si>
  <si>
    <t>110</t>
  </si>
  <si>
    <t>120</t>
  </si>
  <si>
    <t>ДОХОДЫ ОТ ИСПОЛЬЗОВАНИЯ ИМУЩЕСТВА, НАХОДЯЩЕГОСЯ В ГОСУДАРСТВЕННОЙ И МУНИЦИПАЛЬНОЙ СОБСТВЕННОСТИ</t>
  </si>
  <si>
    <t>Государственная пошлина по делам, рассматриваемым в судах общей юрисдикции, мировыми судьями</t>
  </si>
  <si>
    <t>05030</t>
  </si>
  <si>
    <t>00000</t>
  </si>
  <si>
    <t>0000</t>
  </si>
  <si>
    <t>140</t>
  </si>
  <si>
    <t>Субвенции бюджетам муниципальных районов на выполнение передаваемых полномочий субъектов Российской Федерации</t>
  </si>
  <si>
    <t>Прочие субвенции бюджетам муниципальных районов</t>
  </si>
  <si>
    <t>Прочие субвенции</t>
  </si>
  <si>
    <t xml:space="preserve">Наименование </t>
  </si>
  <si>
    <t>02000</t>
  </si>
  <si>
    <t>03000</t>
  </si>
  <si>
    <t>Плата за негативное воздействие на окружающую среду</t>
  </si>
  <si>
    <t>151</t>
  </si>
  <si>
    <t>02</t>
  </si>
  <si>
    <t>11</t>
  </si>
  <si>
    <t>01</t>
  </si>
  <si>
    <t>05</t>
  </si>
  <si>
    <t>08</t>
  </si>
  <si>
    <t>12</t>
  </si>
  <si>
    <t>16</t>
  </si>
  <si>
    <t>БЕЗВОЗМЕЗДНЫЕ ПОСТУПЛЕНИЯ ОТ ДРУГИХ БЮДЖЕТОВ БЮДЖЕТНОЙ СИСТЕМЫ РОССИЙСКОЙ ФЕДЕРАЦИИ</t>
  </si>
  <si>
    <t>ШТРАФЫ, САНКЦИИ, ВОЗМЕЩЕНИЕ УЩЕРБА</t>
  </si>
  <si>
    <t>Вид доходов</t>
  </si>
  <si>
    <t>Группа</t>
  </si>
  <si>
    <t>Подгруппа</t>
  </si>
  <si>
    <t>Элемент</t>
  </si>
  <si>
    <t>Классификация операций сектора государственного управления</t>
  </si>
  <si>
    <t>Статья и подстатья</t>
  </si>
  <si>
    <t>Подвид доходов</t>
  </si>
  <si>
    <t>000</t>
  </si>
  <si>
    <t>ГОСУДАРСТВЕННАЯ ПОШЛИНА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</si>
  <si>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</si>
  <si>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</si>
  <si>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</si>
  <si>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</si>
  <si>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t>
  </si>
  <si>
    <t>00</t>
  </si>
  <si>
    <t>2</t>
  </si>
  <si>
    <t>ПЛАТЕЖИ ПРИ ПОЛЬЗОВАНИИ ПРИРОДНЫМИ РЕСУРСАМИ</t>
  </si>
  <si>
    <t>01000</t>
  </si>
  <si>
    <t>НАЛОГИ НА ПРИБЫЛЬ, ДОХОДЫ</t>
  </si>
  <si>
    <t>05010</t>
  </si>
  <si>
    <t>03010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</si>
  <si>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</si>
  <si>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ежемесячное денежное вознаграждение за классное руководство</t>
  </si>
  <si>
    <t>Субвенции бюджетам муниципальных образований на ежемесячное денежное вознаграждение за классное руководство</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</si>
  <si>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</si>
  <si>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05013</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</si>
  <si>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</si>
  <si>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</si>
  <si>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04000</t>
  </si>
  <si>
    <t>02010</t>
  </si>
  <si>
    <t>02020</t>
  </si>
  <si>
    <t>02030</t>
  </si>
  <si>
    <t>02040</t>
  </si>
  <si>
    <t>Единый сельскохозяйственный налог</t>
  </si>
  <si>
    <t>Налог, взимаемый в связи с применением патентной системы налогообложения</t>
  </si>
  <si>
    <t>04020</t>
  </si>
  <si>
    <t>Налог, взимаемый в связи с применением патентной системы налогообложения, зачисляемый в бюджеты муниципальных районов</t>
  </si>
  <si>
    <t>Иные межбюджетные трансферты</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</si>
  <si>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</si>
  <si>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</si>
  <si>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</si>
  <si>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</si>
  <si>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14</t>
  </si>
  <si>
    <t>02053</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</si>
  <si>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</si>
  <si>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</si>
  <si>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02050</t>
  </si>
  <si>
    <t>ДОХОДЫ ОТ ПРОДАЖИ МАТЕРИАЛЬНЫХ И НЕМАТЕРИАЛЬНЫХ АКТИВОВ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</si>
  <si>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</si>
  <si>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</si>
  <si>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</si>
  <si>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</si>
  <si>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</si>
  <si>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</si>
  <si>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</si>
  <si>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</si>
  <si>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поступающие в порядке возмещения расходов, понесенных в связи с эксплуатацией имущества муниципальных районов</t>
  </si>
  <si>
    <t>02065</t>
  </si>
  <si>
    <t>130</t>
  </si>
  <si>
    <t>Доходы от компенсации затрат государства</t>
  </si>
  <si>
    <t>ДОХОДЫ ОТ ОКАЗАНИЯ ПЛАТНЫХ УСЛУГ (РАБОТ) И КОМПЕНСАЦИИ ЗАТРАТ ГОСУДАРСТВА</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</si>
  <si>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</si>
  <si>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07015</t>
  </si>
  <si>
    <t>07000</t>
  </si>
  <si>
    <t>Платежи от государственных и унитарных предприятий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</si>
  <si>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</si>
  <si>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06000</t>
  </si>
  <si>
    <t>430</t>
  </si>
  <si>
    <t>Доходы от продажи земельных участков, находящихся в государственной и муниципальной собственности</t>
  </si>
  <si>
    <t>06013</t>
  </si>
  <si>
    <t>05070</t>
  </si>
  <si>
    <t>Доходы от сдачи в аренду имущества, составляющего государственную (муниципальную) казну (за исключением земельных участков)</t>
  </si>
  <si>
    <t>05075</t>
  </si>
  <si>
    <t>Доходы от сдачи в аренду имущества, составляющего муниципальную казну (за исключением земельных участков)</t>
  </si>
  <si>
    <t>10000</t>
  </si>
  <si>
    <t>15001</t>
  </si>
  <si>
    <t>35118</t>
  </si>
  <si>
    <t>30021</t>
  </si>
  <si>
    <t>30024</t>
  </si>
  <si>
    <t>30027</t>
  </si>
  <si>
    <t>30029</t>
  </si>
  <si>
    <t>35082</t>
  </si>
  <si>
    <t>39999</t>
  </si>
  <si>
    <t>40000</t>
  </si>
  <si>
    <t>40014</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</si>
  <si>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</si>
  <si>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</si>
  <si>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</si>
  <si>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</si>
  <si>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</si>
  <si>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</si>
  <si>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</si>
  <si>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</si>
  <si>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</si>
  <si>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29999</t>
  </si>
  <si>
    <t>Прочие субсидии бюджетам муниципальных районов</t>
  </si>
  <si>
    <t>Прочие субсидии</t>
  </si>
  <si>
    <t>49999</t>
  </si>
  <si>
    <t>Прочие межбюджетные трансферты, передаваемые бюджетам муниципальных районов</t>
  </si>
  <si>
    <t>Прочие межбюджетные трансферты, передаваемые бюджетам</t>
  </si>
  <si>
    <t>20000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</si>
  <si>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</si>
  <si>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</si>
  <si>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35120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</si>
  <si>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</si>
  <si>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</si>
  <si>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35135</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</si>
  <si>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</si>
  <si>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</si>
  <si>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02261</t>
  </si>
  <si>
    <t>02251</t>
  </si>
  <si>
    <t>02241</t>
  </si>
  <si>
    <t>02231</t>
  </si>
  <si>
    <t>20216</t>
  </si>
  <si>
    <t>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</si>
  <si>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</si>
  <si>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</si>
  <si>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бюджетной системы Российской Федерации (межбюджетные субсидии)</t>
  </si>
  <si>
    <t>07</t>
  </si>
  <si>
    <t>ПРОЧИЕ БЕЗВОЗМЕЗДНЫЕ ПОСТУПЛЕНИЯ</t>
  </si>
  <si>
    <t>Прочие безвозмездные поступления в бюджеты муниципальных районов</t>
  </si>
  <si>
    <t>05020</t>
  </si>
  <si>
    <t>Поступления от денежных пожертвований, предоставляемых физическими лицами получателям средств бюджетов муниципальных районов</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</si>
  <si>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</si>
  <si>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</si>
  <si>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Налог, взимаемый в связи с применением упрощённой системы налогообложения</t>
  </si>
  <si>
    <t>ПРОЧИЕ НЕНАЛОГОВЫЕ ДОХОДЫ</t>
  </si>
  <si>
    <t>Прочие неналоговые доходы</t>
  </si>
  <si>
    <t>17</t>
  </si>
  <si>
    <t>180</t>
  </si>
  <si>
    <t>25304</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</si>
  <si>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</si>
  <si>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25467</t>
  </si>
  <si>
    <t xml:space="preserve">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</si>
  <si>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</si>
  <si>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АДМИНИСТРАТИВНЫЕ ПЛАТЕЖИ И СБОРЫ</t>
  </si>
  <si>
    <t>15</t>
  </si>
  <si>
    <t>Платежи, взимаемые органами местного самоуправления (организациями) муниципальных районов за выполнение определенных функций</t>
  </si>
  <si>
    <t>45303</t>
  </si>
  <si>
    <t>01010</t>
  </si>
  <si>
    <t>01030</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</si>
  <si>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</si>
  <si>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</si>
  <si>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07090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</si>
  <si>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</si>
  <si>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05050</t>
  </si>
  <si>
    <t>Прочие неналоговые доходы бюджетов муниципальных районов</t>
  </si>
  <si>
    <t>25519</t>
  </si>
  <si>
    <t>02080</t>
  </si>
  <si>
    <t>02140</t>
  </si>
  <si>
    <t>01011</t>
  </si>
  <si>
    <t>01021</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</si>
  <si>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</si>
  <si>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</si>
  <si>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</si>
  <si>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01063</t>
  </si>
  <si>
    <t>01073</t>
  </si>
  <si>
    <t>01153</t>
  </si>
  <si>
    <t>01173</t>
  </si>
  <si>
    <t>01193</t>
  </si>
  <si>
    <t>01203</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</si>
  <si>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</si>
  <si>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</si>
  <si>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</si>
  <si>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</si>
  <si>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</si>
  <si>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</si>
  <si>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</si>
  <si>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49001</t>
  </si>
  <si>
    <t xml:space="preserve">      Межбюджетные трансферты, передаваемые бюджетам муниципальных районов, за счет средств резервного фонда Правительства Российской Федерации</t>
  </si>
  <si>
    <t xml:space="preserve">      Межбюджетные трансферты, передаваемые бюджетам, за счет средств резервного фонда Правительства Российской Федерации</t>
  </si>
  <si>
    <t>20300</t>
  </si>
  <si>
    <t>20303</t>
  </si>
  <si>
    <t xml:space="preserve"> 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</si>
  <si>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</si>
  <si>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</si>
  <si>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Субсидии бюджетам на обеспечение мероприятий по модернизации систем коммунальной инфраструктуры за счет средств бюджетов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</si>
  <si>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</si>
  <si>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</si>
  <si>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</si>
  <si>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</si>
  <si>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</si>
  <si>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</si>
  <si>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</si>
  <si>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t>
  </si>
  <si>
    <t>19</t>
  </si>
  <si>
    <t>60010</t>
  </si>
  <si>
    <t>60000</t>
  </si>
  <si>
    <t>Возврат прочих остатков субсидий, субвенций и иных межбюджетных трансфертов, имеющих целевое назначение, прошлых лет</t>
  </si>
  <si>
    <t>01053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</si>
  <si>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</si>
  <si>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</si>
  <si>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несовршеннолетних и защите их прав</t>
  </si>
  <si>
    <t>01093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</si>
  <si>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</si>
  <si>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19999</t>
  </si>
  <si>
    <t>Прочие дотации бюджетам муниципальных районов</t>
  </si>
  <si>
    <t>Прочие дотации бюджетам</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</si>
  <si>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</si>
  <si>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</si>
  <si>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</si>
  <si>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образованиям</t>
  </si>
  <si>
    <t>01050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</si>
  <si>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</si>
  <si>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</si>
  <si>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</si>
  <si>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25299</t>
  </si>
  <si>
    <t>Субсидия бюджетам муниципальных районов на реализацию мероприятий по модернизации школьных систем образования</t>
  </si>
  <si>
    <t>25750</t>
  </si>
  <si>
    <t>Субсидия бюджетам на реализацию мероприятий по модернизации школьных систем образования</t>
  </si>
  <si>
    <t>01041</t>
  </si>
  <si>
    <t>Плата за размещение отходов производства</t>
  </si>
  <si>
    <t>25576</t>
  </si>
  <si>
    <t>Субсидии бюджетам муниципальных районов на обеспечение комплексного развития сельских территорий</t>
  </si>
  <si>
    <t>Субсидии бюджетам на обеспечение комплексного развития сельских территорий</t>
  </si>
  <si>
    <t xml:space="preserve">Субсидии бюджетам муниципальных районов на поддержку отрасли культуры
</t>
  </si>
  <si>
    <t>10061</t>
  </si>
  <si>
    <t>Платежи в целях возмещения причиненного ущерба (убытков)</t>
  </si>
  <si>
    <t>10060</t>
  </si>
  <si>
    <t>Платежи в целях возмещения убытков, причиненных уклонением от заключения муниципального контракта</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</si>
  <si>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</si>
  <si>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10123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</si>
  <si>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</si>
  <si>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</si>
  <si>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</si>
  <si>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</si>
  <si>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45050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</si>
  <si>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</si>
  <si>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</si>
  <si>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</si>
  <si>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</si>
  <si>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</si>
  <si>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</si>
  <si>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</si>
  <si>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25154</t>
  </si>
  <si>
    <t>Субсидии бюджетам муниципальных районов на реализацию мероприятий по модернизации коммунальной инфраструктуры</t>
  </si>
  <si>
    <t>Субсидии бюджетам на реализацию мероприятий по модернизации коммунальной инфраструктуры</t>
  </si>
  <si>
    <t>02150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</si>
  <si>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</si>
  <si>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02130</t>
  </si>
  <si>
    <t xml:space="preserve">   Налог на доходы физическимх лиц в части суммы налога, относящейся к части налоговой базы, превышающей 5 миллионов рублей, уплачиваемый на основании налогового уведомления налогоплательщиками, для кторых выполнено условие, предусмотренное абзацем четвертым пункта 6 статьи 228 НК РФ</t>
  </si>
  <si>
    <t xml:space="preserve">    Налог на доходы физических лиц в отношении доходов от долевого участия в организации, полученных в виде дивидендов</t>
  </si>
  <si>
    <t xml:space="preserve">Проценты, полученные от предоставления бюджетных кредитов внутри страны  </t>
  </si>
  <si>
    <t>03050</t>
  </si>
  <si>
    <t>Проценты, полученные от предоставления бюджетных кредитов внутри страны за счет средств бюджетов муниципальных районов</t>
  </si>
  <si>
    <t>02160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</si>
  <si>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кодексак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</si>
  <si>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02180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</si>
  <si>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</si>
  <si>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</si>
  <si>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</si>
  <si>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11000</t>
  </si>
  <si>
    <t>Платежи, уплачиваемые в целях возмещения вреда</t>
  </si>
  <si>
    <t>Межбюджетные трансферты, передаваемые бюджетам, за счет средств резервного фонда Правительства Орловской области</t>
  </si>
  <si>
    <t>Межбюджетные трансферты, передаваемые бюджетам муниципальных районов, за счет средств резервного фонда Правительства Орловской области</t>
  </si>
  <si>
    <t>Сумма на 2026 год</t>
  </si>
  <si>
    <t>Сумма на 2027 год</t>
  </si>
  <si>
    <t>Сумма на 2028 год</t>
  </si>
  <si>
    <t>Объем поступлений доходов бюджета Колпнянского района Орловской области на 2026 год и плановый период 2027 и 2028 годов</t>
  </si>
  <si>
    <t>25349</t>
  </si>
  <si>
    <t>Субсидии бюджетам на модернизацию учреждений культуры, включая создание детских культурно-просветительских центров на базе учреждений культуры</t>
  </si>
  <si>
    <t>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t>
  </si>
  <si>
    <t>Приложение №2 к Решению Колпнянского районного Совета народных депутатов № 249      от       "26" декабря 2025 г. "О бюджете Колпнянского района Орловской области на 2026 год и плановый период 2027 и 2028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</si>
</sst>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2" x14ac:knownFonts="1">
    <font>
      <sz val="10"/>
      <name val="Arial Cyr"/>
      <charset val="204"/>
    </font>
    <font>
      <b/>
      <sz val="10"/>
      <name val="Arial Cyr"/>
      <charset val="204"/>
    </font>
    <font>
      <sz val="10"/>
      <name val="Arial Cyr"/>
      <charset val="204"/>
    </font>
    <font>
      <sz val="10"/>
      <name val="Arial Cyr"/>
      <family val="2"/>
      <charset val="204"/>
    </font>
    <font>
      <sz val="10"/>
      <name val="Arial Cyr"/>
      <charset val="204"/>
    </font>
    <font>
      <sz val="10"/>
      <name val="Arial Cyr"/>
      <charset val="204"/>
    </font>
    <font>
      <sz val="8"/>
      <name val="Arial Cyr"/>
      <charset val="204"/>
    </font>
    <font>
      <sz val="10"/>
      <name val="Arial Narrow"/>
      <family val="2"/>
      <charset val="204"/>
    </font>
    <font>
      <b/>
      <sz val="10"/>
      <name val="Arial Narrow"/>
      <family val="2"/>
      <charset val="204"/>
    </font>
    <font>
      <sz val="10"/>
      <name val="Arial Cyr"/>
      <charset val="204"/>
    </font>
    <font>
      <sz val="10"/>
      <color indexed="10"/>
      <name val="Arial Cyr"/>
      <charset val="204"/>
    </font>
    <font>
      <sz val="9"/>
      <name val="Arial Narrow"/>
      <family val="2"/>
      <charset val="204"/>
    </font>
    <font>
      <sz val="10"/>
      <name val="Times New Roman"/>
      <family val="1"/>
      <charset val="204"/>
    </font>
    <font>
      <b/>
      <sz val="10"/>
      <name val="Times New Roman"/>
      <family val="1"/>
      <charset val="204"/>
    </font>
    <font>
      <sz val="8"/>
      <name val="Times New Roman"/>
      <family val="1"/>
      <charset val="204"/>
    </font>
    <font>
      <b/>
      <i/>
      <sz val="10"/>
      <name val="Times New Roman"/>
      <family val="1"/>
      <charset val="204"/>
    </font>
    <font>
      <sz val="11"/>
      <name val="Times New Roman"/>
      <family val="1"/>
      <charset val="204"/>
    </font>
    <font>
      <sz val="11"/>
      <color indexed="8"/>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164" fontId="2" fillId="0" borderId="0" applyFont="0" applyFill="0" applyBorder="0" applyAlignment="0" applyProtection="0"/>
    <xf numFmtId="165" fontId="2" fillId="0" borderId="0" applyFont="0" applyFill="0" applyBorder="0" applyAlignment="0" applyProtection="0"/>
  </cellStyleXfs>
  <cellXfs count="161">
    <xf numFmtId="0" fontId="0" fillId="0" borderId="0" xfId="0"/>
    <xf numFmtId="49" fontId="7" fillId="0" borderId="0" xfId="0" applyNumberFormat="1" applyFont="1" applyFill="1"/>
    <xf numFmtId="0" fontId="7" fillId="0" borderId="0" xfId="0" applyFont="1" applyFill="1"/>
    <xf numFmtId="0" fontId="1" fillId="0" borderId="0" xfId="0" applyFont="1" applyFill="1" applyBorder="1" applyAlignment="1">
      <alignment vertical="center"/>
    </xf>
    <xf numFmtId="0" fontId="4" fillId="0" borderId="0" xfId="0" applyFont="1" applyFill="1" applyBorder="1" applyAlignment="1">
      <alignment vertical="center"/>
    </xf>
    <xf numFmtId="0" fontId="7" fillId="0" borderId="0" xfId="0" applyFont="1" applyFill="1" applyBorder="1"/>
    <xf numFmtId="0" fontId="9" fillId="0" borderId="0" xfId="0" applyFont="1" applyFill="1" applyBorder="1" applyAlignment="1">
      <alignment vertical="center"/>
    </xf>
    <xf numFmtId="0" fontId="9" fillId="0" borderId="0" xfId="0" applyFont="1" applyFill="1" applyBorder="1" applyAlignment="1">
      <alignment horizontal="justify" vertical="center"/>
    </xf>
    <xf numFmtId="0" fontId="4" fillId="0" borderId="0" xfId="0" applyFont="1" applyFill="1" applyBorder="1"/>
    <xf numFmtId="0" fontId="5" fillId="0" borderId="0" xfId="0" applyFont="1" applyFill="1" applyBorder="1"/>
    <xf numFmtId="0" fontId="6" fillId="0" borderId="0" xfId="0" applyFont="1" applyFill="1" applyBorder="1"/>
    <xf numFmtId="0" fontId="3" fillId="0" borderId="0" xfId="0" applyFont="1" applyFill="1" applyBorder="1" applyAlignment="1">
      <alignment horizontal="center" wrapText="1"/>
    </xf>
    <xf numFmtId="49" fontId="7" fillId="0" borderId="0" xfId="0" applyNumberFormat="1" applyFont="1" applyFill="1" applyBorder="1"/>
    <xf numFmtId="0" fontId="10" fillId="0" borderId="0" xfId="0" applyFont="1" applyFill="1" applyBorder="1"/>
    <xf numFmtId="49" fontId="8" fillId="0" borderId="0" xfId="0" applyNumberFormat="1" applyFont="1" applyFill="1" applyBorder="1" applyAlignment="1">
      <alignment horizontal="center"/>
    </xf>
    <xf numFmtId="0" fontId="9" fillId="3" borderId="0" xfId="0" applyFont="1" applyFill="1" applyBorder="1" applyAlignment="1">
      <alignment vertical="center"/>
    </xf>
    <xf numFmtId="0" fontId="14" fillId="0" borderId="0" xfId="0" applyFont="1" applyFill="1" applyBorder="1"/>
    <xf numFmtId="49" fontId="13" fillId="0" borderId="2" xfId="0" applyNumberFormat="1" applyFont="1" applyFill="1" applyBorder="1" applyAlignment="1">
      <alignment horizontal="center" vertical="center" textRotation="90"/>
    </xf>
    <xf numFmtId="49" fontId="13" fillId="0" borderId="2" xfId="0" applyNumberFormat="1" applyFont="1" applyFill="1" applyBorder="1" applyAlignment="1">
      <alignment horizontal="center" vertical="center" textRotation="90" wrapText="1"/>
    </xf>
    <xf numFmtId="49" fontId="15" fillId="3" borderId="3" xfId="0" applyNumberFormat="1" applyFont="1" applyFill="1" applyBorder="1" applyAlignment="1">
      <alignment horizontal="center" vertical="center"/>
    </xf>
    <xf numFmtId="49" fontId="15" fillId="3" borderId="4"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167" fontId="15" fillId="3" borderId="2"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4" xfId="0" applyNumberFormat="1" applyFont="1" applyFill="1" applyBorder="1" applyAlignment="1">
      <alignment horizontal="center" vertical="center"/>
    </xf>
    <xf numFmtId="49" fontId="13" fillId="0" borderId="5" xfId="0" applyNumberFormat="1" applyFont="1" applyFill="1" applyBorder="1" applyAlignment="1">
      <alignment horizontal="center" vertical="center"/>
    </xf>
    <xf numFmtId="167" fontId="13" fillId="2" borderId="2"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167" fontId="12" fillId="2" borderId="2" xfId="0" applyNumberFormat="1" applyFont="1" applyFill="1" applyBorder="1" applyAlignment="1">
      <alignment horizontal="center" vertical="center"/>
    </xf>
    <xf numFmtId="166" fontId="12" fillId="2" borderId="2" xfId="0" applyNumberFormat="1" applyFont="1" applyFill="1" applyBorder="1" applyAlignment="1">
      <alignment horizontal="center" vertical="center"/>
    </xf>
    <xf numFmtId="166" fontId="13" fillId="2" borderId="2" xfId="0" applyNumberFormat="1" applyFont="1" applyFill="1" applyBorder="1" applyAlignment="1">
      <alignment horizontal="center" vertical="center"/>
    </xf>
    <xf numFmtId="0" fontId="12" fillId="2" borderId="2" xfId="0" applyFont="1" applyFill="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166" fontId="13" fillId="2" borderId="6" xfId="0" applyNumberFormat="1" applyFont="1" applyFill="1" applyBorder="1" applyAlignment="1">
      <alignment horizontal="center" vertical="center"/>
    </xf>
    <xf numFmtId="49" fontId="12" fillId="4" borderId="3" xfId="0" applyNumberFormat="1" applyFont="1" applyFill="1" applyBorder="1" applyAlignment="1">
      <alignment horizontal="center" vertical="center"/>
    </xf>
    <xf numFmtId="49" fontId="12" fillId="4" borderId="4" xfId="0" applyNumberFormat="1" applyFont="1" applyFill="1" applyBorder="1" applyAlignment="1">
      <alignment horizontal="center" vertical="center"/>
    </xf>
    <xf numFmtId="49" fontId="12" fillId="4" borderId="5" xfId="0" applyNumberFormat="1" applyFont="1" applyFill="1" applyBorder="1" applyAlignment="1">
      <alignment horizontal="center" vertical="center"/>
    </xf>
    <xf numFmtId="166" fontId="12" fillId="4" borderId="2" xfId="0" applyNumberFormat="1" applyFont="1" applyFill="1" applyBorder="1" applyAlignment="1">
      <alignment horizontal="center" vertical="center"/>
    </xf>
    <xf numFmtId="0" fontId="12" fillId="4" borderId="0"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0" xfId="0" applyFont="1" applyFill="1" applyBorder="1" applyAlignment="1">
      <alignment vertical="center"/>
    </xf>
    <xf numFmtId="167" fontId="12" fillId="4" borderId="2" xfId="0" applyNumberFormat="1" applyFont="1" applyFill="1" applyBorder="1" applyAlignment="1">
      <alignment horizontal="center" vertical="center"/>
    </xf>
    <xf numFmtId="0" fontId="12" fillId="4" borderId="0" xfId="0" applyFont="1" applyFill="1" applyBorder="1" applyAlignment="1">
      <alignment horizontal="justify" vertical="center"/>
    </xf>
    <xf numFmtId="49" fontId="16" fillId="4" borderId="3" xfId="0" applyNumberFormat="1" applyFont="1" applyFill="1" applyBorder="1" applyAlignment="1">
      <alignment horizontal="center" vertical="center"/>
    </xf>
    <xf numFmtId="49" fontId="16" fillId="4" borderId="4" xfId="0" applyNumberFormat="1" applyFont="1" applyFill="1" applyBorder="1" applyAlignment="1">
      <alignment horizontal="center" vertical="center"/>
    </xf>
    <xf numFmtId="49" fontId="16" fillId="4" borderId="5"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3" fillId="0" borderId="16"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16"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4" borderId="1" xfId="0" applyNumberFormat="1" applyFont="1" applyFill="1" applyBorder="1" applyAlignment="1">
      <alignment horizontal="center" vertical="center"/>
    </xf>
    <xf numFmtId="49" fontId="12" fillId="4" borderId="16" xfId="0" applyNumberFormat="1" applyFont="1" applyFill="1" applyBorder="1" applyAlignment="1">
      <alignment horizontal="center" vertical="center"/>
    </xf>
    <xf numFmtId="49" fontId="12" fillId="0" borderId="15" xfId="0" applyNumberFormat="1" applyFont="1" applyFill="1" applyBorder="1" applyAlignment="1">
      <alignment horizontal="center" vertical="center"/>
    </xf>
    <xf numFmtId="49" fontId="12" fillId="4" borderId="15" xfId="0" applyNumberFormat="1" applyFont="1" applyFill="1" applyBorder="1" applyAlignment="1">
      <alignment horizontal="center" vertical="center"/>
    </xf>
    <xf numFmtId="49" fontId="13" fillId="0" borderId="15" xfId="0" applyNumberFormat="1" applyFont="1" applyFill="1" applyBorder="1" applyAlignment="1">
      <alignment horizontal="center" vertical="center"/>
    </xf>
    <xf numFmtId="49" fontId="12" fillId="2" borderId="3" xfId="0" applyNumberFormat="1" applyFont="1" applyFill="1" applyBorder="1" applyAlignment="1">
      <alignment horizontal="center" vertical="center"/>
    </xf>
    <xf numFmtId="49" fontId="12" fillId="2" borderId="4" xfId="0" applyNumberFormat="1" applyFont="1" applyFill="1" applyBorder="1" applyAlignment="1">
      <alignment horizontal="center" vertical="center"/>
    </xf>
    <xf numFmtId="49" fontId="12" fillId="2" borderId="5" xfId="0" applyNumberFormat="1" applyFont="1" applyFill="1" applyBorder="1" applyAlignment="1">
      <alignment horizontal="center" vertical="center"/>
    </xf>
    <xf numFmtId="166" fontId="12" fillId="4" borderId="0" xfId="0" applyNumberFormat="1" applyFont="1" applyFill="1" applyBorder="1" applyAlignment="1">
      <alignment horizontal="center" vertical="center"/>
    </xf>
    <xf numFmtId="166" fontId="12" fillId="4" borderId="0" xfId="0" applyNumberFormat="1" applyFont="1" applyFill="1" applyBorder="1" applyAlignment="1">
      <alignment vertical="center"/>
    </xf>
    <xf numFmtId="0" fontId="12" fillId="0" borderId="2" xfId="0" applyFont="1" applyFill="1" applyBorder="1" applyAlignment="1"/>
    <xf numFmtId="49" fontId="8" fillId="0" borderId="0" xfId="0" applyNumberFormat="1" applyFont="1" applyFill="1" applyBorder="1" applyAlignment="1">
      <alignment horizontal="center"/>
    </xf>
    <xf numFmtId="0" fontId="15" fillId="4" borderId="2" xfId="0" applyFont="1" applyFill="1" applyBorder="1" applyAlignment="1">
      <alignment horizontal="center" vertical="center"/>
    </xf>
    <xf numFmtId="167" fontId="13" fillId="4" borderId="2" xfId="0" applyNumberFormat="1" applyFont="1" applyFill="1" applyBorder="1" applyAlignment="1">
      <alignment horizontal="center" vertical="center"/>
    </xf>
    <xf numFmtId="166" fontId="13" fillId="4" borderId="2" xfId="0" applyNumberFormat="1" applyFont="1" applyFill="1" applyBorder="1" applyAlignment="1">
      <alignment horizontal="center" vertical="center"/>
    </xf>
    <xf numFmtId="0" fontId="13" fillId="4" borderId="0"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0" xfId="0" applyFont="1" applyFill="1" applyBorder="1" applyAlignment="1">
      <alignment vertical="center"/>
    </xf>
    <xf numFmtId="166" fontId="13" fillId="4" borderId="6" xfId="0" applyNumberFormat="1" applyFont="1" applyFill="1" applyBorder="1" applyAlignment="1">
      <alignment horizontal="center" vertical="center"/>
    </xf>
    <xf numFmtId="167" fontId="21" fillId="2" borderId="2" xfId="0" applyNumberFormat="1" applyFont="1" applyFill="1" applyBorder="1" applyAlignment="1">
      <alignment horizontal="center" vertical="center"/>
    </xf>
    <xf numFmtId="166" fontId="21" fillId="2" borderId="2" xfId="0" applyNumberFormat="1" applyFont="1" applyFill="1" applyBorder="1" applyAlignment="1">
      <alignment horizontal="center" vertical="center"/>
    </xf>
    <xf numFmtId="0" fontId="21" fillId="2" borderId="2" xfId="0" applyFont="1" applyFill="1" applyBorder="1" applyAlignment="1">
      <alignment horizontal="center" vertical="center"/>
    </xf>
    <xf numFmtId="167" fontId="21" fillId="4" borderId="2" xfId="0" applyNumberFormat="1" applyFont="1" applyFill="1" applyBorder="1" applyAlignment="1">
      <alignment horizontal="center" vertical="center"/>
    </xf>
    <xf numFmtId="0" fontId="13" fillId="0" borderId="1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6" fillId="4" borderId="3" xfId="0" applyFont="1" applyFill="1" applyBorder="1" applyAlignment="1">
      <alignment horizontal="justify" vertical="center" wrapText="1"/>
    </xf>
    <xf numFmtId="0" fontId="16" fillId="4" borderId="5" xfId="0" applyFont="1" applyFill="1" applyBorder="1" applyAlignment="1">
      <alignment horizontal="justify" vertical="center" wrapText="1"/>
    </xf>
    <xf numFmtId="0" fontId="16" fillId="2" borderId="3" xfId="0" applyFont="1" applyFill="1" applyBorder="1" applyAlignment="1">
      <alignment horizontal="justify" vertical="center" wrapText="1"/>
    </xf>
    <xf numFmtId="0" fontId="16" fillId="2" borderId="5" xfId="0" applyFont="1" applyFill="1" applyBorder="1" applyAlignment="1">
      <alignment horizontal="justify" vertical="center" wrapText="1"/>
    </xf>
    <xf numFmtId="0" fontId="13" fillId="0" borderId="3"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3" xfId="0" applyFont="1" applyFill="1" applyBorder="1" applyAlignment="1">
      <alignment horizontal="justify" vertical="center" wrapText="1"/>
    </xf>
    <xf numFmtId="0" fontId="12" fillId="0" borderId="5" xfId="0" applyFont="1" applyFill="1" applyBorder="1" applyAlignment="1">
      <alignment horizontal="justify" vertical="center" wrapText="1"/>
    </xf>
    <xf numFmtId="0" fontId="12" fillId="0" borderId="3"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3" xfId="0" applyFont="1" applyFill="1" applyBorder="1" applyAlignment="1">
      <alignment vertical="center" wrapText="1"/>
    </xf>
    <xf numFmtId="0" fontId="12" fillId="0" borderId="5" xfId="0" applyFont="1" applyFill="1" applyBorder="1" applyAlignment="1">
      <alignment vertical="center" wrapText="1"/>
    </xf>
    <xf numFmtId="0" fontId="11" fillId="0" borderId="0" xfId="0" applyFont="1" applyFill="1" applyBorder="1" applyAlignment="1">
      <alignment horizontal="center" wrapText="1"/>
    </xf>
    <xf numFmtId="49" fontId="8" fillId="0" borderId="0" xfId="0" applyNumberFormat="1" applyFont="1" applyFill="1" applyBorder="1" applyAlignment="1">
      <alignment horizontal="center"/>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16" xfId="0" applyFont="1" applyFill="1" applyBorder="1" applyAlignment="1">
      <alignment horizontal="center" vertical="center" wrapText="1"/>
    </xf>
    <xf numFmtId="49" fontId="12" fillId="0" borderId="11" xfId="0" applyNumberFormat="1" applyFont="1" applyFill="1" applyBorder="1" applyAlignment="1">
      <alignment horizontal="center"/>
    </xf>
    <xf numFmtId="49" fontId="12" fillId="0" borderId="17" xfId="0" applyNumberFormat="1" applyFont="1" applyFill="1" applyBorder="1" applyAlignment="1">
      <alignment horizontal="center"/>
    </xf>
    <xf numFmtId="49" fontId="12" fillId="0" borderId="12" xfId="0" applyNumberFormat="1" applyFont="1" applyFill="1" applyBorder="1" applyAlignment="1">
      <alignment horizontal="center"/>
    </xf>
    <xf numFmtId="49" fontId="12" fillId="0" borderId="15" xfId="0" applyNumberFormat="1" applyFont="1" applyFill="1" applyBorder="1" applyAlignment="1">
      <alignment horizontal="center"/>
    </xf>
    <xf numFmtId="49" fontId="12" fillId="0" borderId="1" xfId="0" applyNumberFormat="1" applyFont="1" applyFill="1" applyBorder="1" applyAlignment="1">
      <alignment horizontal="center"/>
    </xf>
    <xf numFmtId="49" fontId="12" fillId="0" borderId="16" xfId="0" applyNumberFormat="1" applyFont="1" applyFill="1" applyBorder="1" applyAlignment="1">
      <alignment horizontal="center"/>
    </xf>
    <xf numFmtId="0" fontId="15" fillId="3" borderId="3"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3" fillId="0" borderId="2" xfId="0"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0" fontId="14" fillId="0" borderId="0" xfId="0" applyFont="1" applyFill="1" applyBorder="1" applyAlignment="1">
      <alignment horizontal="center"/>
    </xf>
    <xf numFmtId="0" fontId="12" fillId="0" borderId="5" xfId="0" applyFont="1" applyBorder="1" applyAlignment="1">
      <alignment horizontal="left" vertical="center" wrapText="1"/>
    </xf>
    <xf numFmtId="0" fontId="12" fillId="0" borderId="5" xfId="0" applyFont="1" applyBorder="1" applyAlignment="1">
      <alignment vertical="center" wrapText="1"/>
    </xf>
    <xf numFmtId="0" fontId="16" fillId="0" borderId="3" xfId="0" applyFont="1" applyFill="1" applyBorder="1" applyAlignment="1">
      <alignment horizontal="justify" vertical="center" wrapText="1"/>
    </xf>
    <xf numFmtId="0" fontId="16" fillId="0" borderId="5" xfId="0" applyFont="1" applyFill="1" applyBorder="1" applyAlignment="1">
      <alignment horizontal="justify" vertical="center" wrapText="1"/>
    </xf>
    <xf numFmtId="0" fontId="16" fillId="0" borderId="3" xfId="0" applyFont="1" applyBorder="1" applyAlignment="1">
      <alignment horizontal="left" vertical="center" wrapText="1"/>
    </xf>
    <xf numFmtId="0" fontId="16" fillId="0" borderId="5" xfId="0" applyFont="1" applyBorder="1" applyAlignment="1">
      <alignment horizontal="left" vertical="center" wrapText="1"/>
    </xf>
    <xf numFmtId="0" fontId="18" fillId="0" borderId="3" xfId="0" applyFont="1" applyFill="1" applyBorder="1" applyAlignment="1">
      <alignment horizontal="justify" vertical="center" wrapText="1"/>
    </xf>
    <xf numFmtId="0" fontId="18" fillId="0" borderId="5" xfId="0" applyFont="1" applyFill="1" applyBorder="1" applyAlignment="1">
      <alignment horizontal="justify" vertical="center" wrapText="1"/>
    </xf>
    <xf numFmtId="0" fontId="18" fillId="4" borderId="3" xfId="0" applyFont="1" applyFill="1" applyBorder="1" applyAlignment="1">
      <alignment horizontal="left" vertical="center" wrapText="1"/>
    </xf>
    <xf numFmtId="0" fontId="18" fillId="4" borderId="5" xfId="0" applyFont="1" applyFill="1" applyBorder="1" applyAlignment="1">
      <alignment horizontal="left" vertical="center" wrapText="1"/>
    </xf>
    <xf numFmtId="0" fontId="13" fillId="0" borderId="5" xfId="0" applyFont="1" applyBorder="1" applyAlignment="1">
      <alignment horizontal="center" vertical="center" wrapText="1"/>
    </xf>
    <xf numFmtId="0" fontId="12" fillId="0" borderId="5" xfId="0" applyFont="1" applyBorder="1" applyAlignment="1">
      <alignment horizontal="justify" vertical="center" wrapText="1"/>
    </xf>
    <xf numFmtId="0" fontId="18" fillId="2" borderId="3" xfId="0" applyFont="1" applyFill="1" applyBorder="1" applyAlignment="1">
      <alignment horizontal="justify" vertical="center" wrapText="1"/>
    </xf>
    <xf numFmtId="0" fontId="18" fillId="2" borderId="5" xfId="0" applyFont="1" applyFill="1" applyBorder="1" applyAlignment="1">
      <alignment horizontal="justify" vertical="center" wrapText="1"/>
    </xf>
    <xf numFmtId="0" fontId="16" fillId="4" borderId="3" xfId="0" applyFont="1" applyFill="1" applyBorder="1" applyAlignment="1">
      <alignment horizontal="left" vertical="center" wrapText="1"/>
    </xf>
    <xf numFmtId="0" fontId="16" fillId="4" borderId="5" xfId="0" applyFont="1" applyFill="1" applyBorder="1" applyAlignment="1">
      <alignment horizontal="left" vertical="center" wrapText="1"/>
    </xf>
    <xf numFmtId="0" fontId="12" fillId="4" borderId="3" xfId="0" applyFont="1" applyFill="1" applyBorder="1" applyAlignment="1">
      <alignment horizontal="justify" vertical="center" wrapText="1"/>
    </xf>
    <xf numFmtId="0" fontId="12" fillId="4" borderId="5" xfId="0" applyFont="1" applyFill="1" applyBorder="1" applyAlignment="1">
      <alignment horizontal="justify" vertical="center" wrapText="1"/>
    </xf>
    <xf numFmtId="0" fontId="13" fillId="0" borderId="3" xfId="0" applyFont="1" applyFill="1" applyBorder="1" applyAlignment="1">
      <alignment horizontal="justify" vertical="center" wrapText="1"/>
    </xf>
    <xf numFmtId="0" fontId="13" fillId="0" borderId="5" xfId="0" applyFont="1" applyFill="1" applyBorder="1" applyAlignment="1">
      <alignment horizontal="justify" vertical="center" wrapText="1"/>
    </xf>
    <xf numFmtId="0" fontId="16" fillId="0" borderId="3" xfId="0" applyFont="1" applyBorder="1" applyAlignment="1">
      <alignment horizontal="justify" vertical="center" wrapText="1"/>
    </xf>
    <xf numFmtId="0" fontId="16" fillId="0" borderId="5" xfId="0" applyFont="1" applyBorder="1" applyAlignment="1">
      <alignment horizontal="justify" vertical="center" wrapText="1"/>
    </xf>
    <xf numFmtId="0" fontId="16" fillId="0" borderId="3" xfId="0" applyFont="1" applyBorder="1" applyAlignment="1">
      <alignment horizontal="left" vertical="top" wrapText="1"/>
    </xf>
    <xf numFmtId="0" fontId="16" fillId="0" borderId="5" xfId="0" applyFont="1" applyBorder="1" applyAlignment="1">
      <alignment horizontal="left" vertical="top" wrapText="1"/>
    </xf>
    <xf numFmtId="0" fontId="16" fillId="4" borderId="3" xfId="0" applyFont="1" applyFill="1" applyBorder="1" applyAlignment="1">
      <alignment horizontal="left" vertical="top" wrapText="1"/>
    </xf>
    <xf numFmtId="0" fontId="16" fillId="4" borderId="5" xfId="0" applyFont="1" applyFill="1" applyBorder="1" applyAlignment="1">
      <alignment horizontal="left" vertical="top" wrapText="1"/>
    </xf>
    <xf numFmtId="0" fontId="16" fillId="4" borderId="3" xfId="0" applyFont="1" applyFill="1" applyBorder="1" applyAlignment="1">
      <alignment horizontal="justify" vertical="top" wrapText="1"/>
    </xf>
    <xf numFmtId="0" fontId="16" fillId="4" borderId="5" xfId="0" applyFont="1" applyFill="1" applyBorder="1" applyAlignment="1">
      <alignment horizontal="justify" vertical="top" wrapText="1"/>
    </xf>
    <xf numFmtId="49" fontId="13" fillId="0" borderId="7" xfId="0" applyNumberFormat="1" applyFont="1" applyFill="1" applyBorder="1" applyAlignment="1">
      <alignment horizontal="left" vertical="center"/>
    </xf>
    <xf numFmtId="0" fontId="13" fillId="0" borderId="8" xfId="0" applyFont="1" applyBorder="1" applyAlignment="1">
      <alignment horizontal="left" vertical="center"/>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17" fillId="0" borderId="3" xfId="0" applyFont="1" applyFill="1" applyBorder="1" applyAlignment="1">
      <alignment horizontal="justify" vertical="center" wrapText="1"/>
    </xf>
    <xf numFmtId="0" fontId="17" fillId="0" borderId="5" xfId="0" applyFont="1" applyFill="1" applyBorder="1" applyAlignment="1">
      <alignment horizontal="justify" vertical="center" wrapText="1"/>
    </xf>
    <xf numFmtId="0" fontId="16" fillId="4" borderId="2" xfId="0" applyFont="1" applyFill="1" applyBorder="1" applyAlignment="1">
      <alignment horizontal="left" vertical="center" wrapText="1"/>
    </xf>
    <xf numFmtId="0" fontId="18" fillId="0" borderId="2" xfId="0" applyFont="1" applyFill="1" applyBorder="1" applyAlignment="1">
      <alignment horizontal="justify" vertical="center" wrapText="1"/>
    </xf>
    <xf numFmtId="0" fontId="19" fillId="0" borderId="3" xfId="0" applyFont="1" applyFill="1" applyBorder="1" applyAlignment="1">
      <alignment horizontal="justify" vertical="center" wrapText="1"/>
    </xf>
    <xf numFmtId="0" fontId="19" fillId="0" borderId="5" xfId="0" applyFont="1" applyFill="1" applyBorder="1" applyAlignment="1">
      <alignment horizontal="justify" vertical="center" wrapText="1"/>
    </xf>
    <xf numFmtId="0" fontId="20" fillId="0" borderId="3" xfId="0" applyFont="1" applyFill="1" applyBorder="1" applyAlignment="1">
      <alignment horizontal="justify" vertical="center" wrapText="1"/>
    </xf>
    <xf numFmtId="0" fontId="20" fillId="0" borderId="5"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3" fillId="0" borderId="3" xfId="0" applyFont="1" applyBorder="1" applyAlignment="1">
      <alignment horizontal="center" wrapText="1"/>
    </xf>
    <xf numFmtId="0" fontId="13" fillId="0" borderId="5" xfId="0" applyFont="1" applyBorder="1" applyAlignment="1">
      <alignment horizontal="center" wrapText="1"/>
    </xf>
    <xf numFmtId="0" fontId="16" fillId="0" borderId="3" xfId="0" applyFont="1" applyBorder="1" applyAlignment="1">
      <alignment horizontal="justify" vertical="top" wrapText="1"/>
    </xf>
    <xf numFmtId="0" fontId="16" fillId="0" borderId="5" xfId="0" applyFont="1" applyBorder="1" applyAlignment="1">
      <alignment horizontal="justify" vertical="top" wrapText="1"/>
    </xf>
    <xf numFmtId="0" fontId="20" fillId="0" borderId="2" xfId="0" applyFont="1" applyFill="1" applyBorder="1" applyAlignment="1">
      <alignment horizontal="center" vertical="center" wrapText="1"/>
    </xf>
    <xf numFmtId="0" fontId="17" fillId="4" borderId="3" xfId="0" applyFont="1" applyFill="1" applyBorder="1" applyAlignment="1">
      <alignment horizontal="justify" vertical="center" wrapText="1"/>
    </xf>
    <xf numFmtId="0" fontId="17" fillId="4" borderId="5" xfId="0" applyFont="1" applyFill="1" applyBorder="1" applyAlignment="1">
      <alignment horizontal="justify" vertical="center" wrapText="1"/>
    </xf>
  </cellXfs>
  <cellStyles count="3">
    <cellStyle name="Обычный" xfId="0" builtinId="0"/>
    <cellStyle name="Тысячи [0]_Лист1" xfId="1"/>
    <cellStyle name="Тысячи_Лист1" xfId="2"/>
  </cellStyles>
  <dxfs count="0"/>
  <tableStyles count="0" defaultTableStyle="TableStyleMedium2" defaultPivotStyle="PivotStyleLight16"/>
  <colors>
    <mruColors>
      <color rgb="FFFFFFCC"/>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P186"/>
  <sheetViews>
    <sheetView showGridLines="0" tabSelected="1" view="pageBreakPreview" zoomScaleSheetLayoutView="100" workbookViewId="0">
      <selection activeCell="H1" sqref="H1:P1"/>
    </sheetView>
  </sheetViews>
  <sheetFormatPr defaultColWidth="9.140625" defaultRowHeight="20.100000000000001" customHeight="1" x14ac:dyDescent="0.2"/>
  <cols>
    <col min="1" max="1" width="2.7109375" style="2" customWidth="1"/>
    <col min="2" max="2" width="3.28515625" style="2" customWidth="1"/>
    <col min="3" max="3" width="5.7109375" style="1" customWidth="1"/>
    <col min="4" max="4" width="3.7109375" style="2" customWidth="1"/>
    <col min="5" max="5" width="4.42578125" style="2" customWidth="1"/>
    <col min="6" max="6" width="8.28515625" style="2" customWidth="1"/>
    <col min="7" max="7" width="44.85546875" style="2" customWidth="1"/>
    <col min="8" max="8" width="22.140625" style="2" customWidth="1"/>
    <col min="9" max="9" width="17.42578125" style="2" customWidth="1"/>
    <col min="10" max="10" width="16.140625" style="2" customWidth="1"/>
    <col min="11" max="11" width="14.140625" style="2" customWidth="1"/>
    <col min="12" max="12" width="12" style="8" hidden="1" customWidth="1"/>
    <col min="13" max="16" width="9.140625" style="8" hidden="1" customWidth="1"/>
    <col min="17" max="16384" width="9.140625" style="8"/>
  </cols>
  <sheetData>
    <row r="1" spans="1:16" ht="53.25" customHeight="1" x14ac:dyDescent="0.25">
      <c r="A1" s="11"/>
      <c r="B1" s="11"/>
      <c r="C1" s="11"/>
      <c r="D1" s="11"/>
      <c r="E1" s="11"/>
      <c r="F1" s="11"/>
      <c r="G1" s="11"/>
      <c r="H1" s="94" t="s">
        <v>297</v>
      </c>
      <c r="I1" s="94"/>
      <c r="J1" s="94"/>
      <c r="K1" s="94"/>
      <c r="L1" s="94"/>
      <c r="M1" s="94"/>
      <c r="N1" s="94"/>
      <c r="O1" s="94"/>
      <c r="P1" s="94"/>
    </row>
    <row r="2" spans="1:16" s="9" customFormat="1" ht="46.5" customHeight="1" x14ac:dyDescent="0.2">
      <c r="A2" s="95" t="s">
        <v>293</v>
      </c>
      <c r="B2" s="95"/>
      <c r="C2" s="95"/>
      <c r="D2" s="95"/>
      <c r="E2" s="95"/>
      <c r="F2" s="95"/>
      <c r="G2" s="95"/>
      <c r="H2" s="95"/>
      <c r="I2" s="95"/>
      <c r="J2" s="95"/>
      <c r="K2" s="95"/>
      <c r="L2" s="95"/>
      <c r="M2" s="95"/>
      <c r="N2" s="95"/>
      <c r="O2" s="95"/>
      <c r="P2" s="95"/>
    </row>
    <row r="3" spans="1:16" s="9" customFormat="1" ht="22.5" customHeight="1" x14ac:dyDescent="0.2">
      <c r="A3" s="14"/>
      <c r="B3" s="14"/>
      <c r="C3" s="14"/>
      <c r="D3" s="14"/>
      <c r="E3" s="14"/>
      <c r="F3" s="14"/>
      <c r="G3" s="14"/>
      <c r="H3" s="14"/>
      <c r="I3" s="67"/>
      <c r="J3" s="67"/>
      <c r="K3" s="67"/>
      <c r="L3" s="14"/>
      <c r="M3" s="14"/>
      <c r="N3" s="14"/>
      <c r="O3" s="14"/>
      <c r="P3" s="14"/>
    </row>
    <row r="4" spans="1:16" s="9" customFormat="1" ht="20.100000000000001" customHeight="1" x14ac:dyDescent="0.2">
      <c r="A4" s="102"/>
      <c r="B4" s="103"/>
      <c r="C4" s="103"/>
      <c r="D4" s="103"/>
      <c r="E4" s="103"/>
      <c r="F4" s="104"/>
      <c r="G4" s="96" t="s">
        <v>21</v>
      </c>
      <c r="H4" s="97"/>
      <c r="I4" s="79" t="s">
        <v>290</v>
      </c>
      <c r="J4" s="79" t="s">
        <v>291</v>
      </c>
      <c r="K4" s="79" t="s">
        <v>292</v>
      </c>
      <c r="L4" s="66"/>
      <c r="M4" s="66"/>
      <c r="N4" s="66"/>
      <c r="O4" s="66"/>
      <c r="P4" s="66"/>
    </row>
    <row r="5" spans="1:16" s="10" customFormat="1" ht="3.75" customHeight="1" x14ac:dyDescent="0.2">
      <c r="A5" s="105"/>
      <c r="B5" s="106"/>
      <c r="C5" s="106"/>
      <c r="D5" s="106"/>
      <c r="E5" s="106"/>
      <c r="F5" s="107"/>
      <c r="G5" s="98"/>
      <c r="H5" s="99"/>
      <c r="I5" s="80"/>
      <c r="J5" s="80"/>
      <c r="K5" s="80"/>
      <c r="L5" s="16"/>
      <c r="M5" s="16"/>
      <c r="N5" s="112"/>
      <c r="O5" s="112"/>
      <c r="P5" s="16"/>
    </row>
    <row r="6" spans="1:16" s="10" customFormat="1" ht="20.100000000000001" customHeight="1" x14ac:dyDescent="0.2">
      <c r="A6" s="110" t="s">
        <v>35</v>
      </c>
      <c r="B6" s="110"/>
      <c r="C6" s="110"/>
      <c r="D6" s="110"/>
      <c r="E6" s="111" t="s">
        <v>41</v>
      </c>
      <c r="F6" s="111" t="s">
        <v>39</v>
      </c>
      <c r="G6" s="98"/>
      <c r="H6" s="99"/>
      <c r="I6" s="80"/>
      <c r="J6" s="80"/>
      <c r="K6" s="80"/>
      <c r="L6" s="16"/>
      <c r="M6" s="16"/>
      <c r="N6" s="112"/>
      <c r="O6" s="112"/>
      <c r="P6" s="16"/>
    </row>
    <row r="7" spans="1:16" s="10" customFormat="1" ht="112.5" customHeight="1" x14ac:dyDescent="0.2">
      <c r="A7" s="17" t="s">
        <v>36</v>
      </c>
      <c r="B7" s="17" t="s">
        <v>37</v>
      </c>
      <c r="C7" s="18" t="s">
        <v>40</v>
      </c>
      <c r="D7" s="17" t="s">
        <v>38</v>
      </c>
      <c r="E7" s="111"/>
      <c r="F7" s="111"/>
      <c r="G7" s="100"/>
      <c r="H7" s="101"/>
      <c r="I7" s="81"/>
      <c r="J7" s="81"/>
      <c r="K7" s="81"/>
      <c r="L7" s="16"/>
      <c r="M7" s="16"/>
      <c r="N7" s="112"/>
      <c r="O7" s="112"/>
      <c r="P7" s="16"/>
    </row>
    <row r="8" spans="1:16" s="6" customFormat="1" ht="20.100000000000001" customHeight="1" x14ac:dyDescent="0.2">
      <c r="A8" s="19" t="s">
        <v>48</v>
      </c>
      <c r="B8" s="20" t="s">
        <v>49</v>
      </c>
      <c r="C8" s="20" t="s">
        <v>15</v>
      </c>
      <c r="D8" s="20" t="s">
        <v>49</v>
      </c>
      <c r="E8" s="20" t="s">
        <v>16</v>
      </c>
      <c r="F8" s="21" t="s">
        <v>42</v>
      </c>
      <c r="G8" s="108" t="s">
        <v>46</v>
      </c>
      <c r="H8" s="109"/>
      <c r="I8" s="22">
        <f>I9+I21+I27+I41+I44+I59+I64+I67+I77+I97+I74</f>
        <v>142497.9</v>
      </c>
      <c r="J8" s="22">
        <f>J9+J21+J27+J41+J44+J59+J64+J67+J77+J97+J74</f>
        <v>155273.20000000001</v>
      </c>
      <c r="K8" s="22">
        <f>K9+K21+K27+K41+K44+K59+K64+K67+K77+K97+K74</f>
        <v>161682.9</v>
      </c>
      <c r="L8" s="42"/>
      <c r="M8" s="42"/>
      <c r="N8" s="42"/>
      <c r="O8" s="68"/>
      <c r="P8" s="44"/>
    </row>
    <row r="9" spans="1:16" s="6" customFormat="1" ht="20.100000000000001" customHeight="1" x14ac:dyDescent="0.2">
      <c r="A9" s="23" t="s">
        <v>48</v>
      </c>
      <c r="B9" s="24" t="s">
        <v>28</v>
      </c>
      <c r="C9" s="24" t="s">
        <v>15</v>
      </c>
      <c r="D9" s="24" t="s">
        <v>49</v>
      </c>
      <c r="E9" s="24" t="s">
        <v>16</v>
      </c>
      <c r="F9" s="25" t="s">
        <v>42</v>
      </c>
      <c r="G9" s="86" t="s">
        <v>53</v>
      </c>
      <c r="H9" s="87"/>
      <c r="I9" s="26">
        <f>I10</f>
        <v>44969.1</v>
      </c>
      <c r="J9" s="26">
        <f>J10</f>
        <v>48566.6</v>
      </c>
      <c r="K9" s="26">
        <f>K10</f>
        <v>51480.6</v>
      </c>
      <c r="L9" s="42"/>
      <c r="M9" s="42"/>
      <c r="N9" s="42"/>
      <c r="O9" s="43"/>
      <c r="P9" s="44"/>
    </row>
    <row r="10" spans="1:16" s="6" customFormat="1" ht="20.100000000000001" customHeight="1" x14ac:dyDescent="0.2">
      <c r="A10" s="27" t="s">
        <v>48</v>
      </c>
      <c r="B10" s="28" t="s">
        <v>28</v>
      </c>
      <c r="C10" s="28" t="s">
        <v>22</v>
      </c>
      <c r="D10" s="28" t="s">
        <v>28</v>
      </c>
      <c r="E10" s="28" t="s">
        <v>16</v>
      </c>
      <c r="F10" s="29" t="s">
        <v>10</v>
      </c>
      <c r="G10" s="92" t="s">
        <v>1</v>
      </c>
      <c r="H10" s="93"/>
      <c r="I10" s="30">
        <f>I11+I12+I13+I14+I15+I18+I19+I16+I17+I20</f>
        <v>44969.1</v>
      </c>
      <c r="J10" s="30">
        <f>J11+J12+J13+J14+J15+J18+J19+J16+J17+J20</f>
        <v>48566.6</v>
      </c>
      <c r="K10" s="30">
        <f>K11+K12+K13+K14+K15+K18+K19+K16+K17+K20</f>
        <v>51480.6</v>
      </c>
      <c r="L10" s="42"/>
      <c r="M10" s="42"/>
      <c r="N10" s="42"/>
      <c r="O10" s="43"/>
      <c r="P10" s="44"/>
    </row>
    <row r="11" spans="1:16" s="6" customFormat="1" ht="150" customHeight="1" x14ac:dyDescent="0.2">
      <c r="A11" s="27" t="s">
        <v>48</v>
      </c>
      <c r="B11" s="28" t="s">
        <v>28</v>
      </c>
      <c r="C11" s="28" t="s">
        <v>64</v>
      </c>
      <c r="D11" s="28" t="s">
        <v>28</v>
      </c>
      <c r="E11" s="28" t="s">
        <v>16</v>
      </c>
      <c r="F11" s="29" t="s">
        <v>10</v>
      </c>
      <c r="G11" s="88" t="s">
        <v>264</v>
      </c>
      <c r="H11" s="89"/>
      <c r="I11" s="30">
        <v>41095.9</v>
      </c>
      <c r="J11" s="30">
        <v>44693.4</v>
      </c>
      <c r="K11" s="30">
        <f>51480.6-K12-K13-K14-K15-K16-K17-K18-K19-K20</f>
        <v>47607.4</v>
      </c>
      <c r="L11" s="42"/>
      <c r="M11" s="42"/>
      <c r="N11" s="42"/>
      <c r="O11" s="43"/>
      <c r="P11" s="44"/>
    </row>
    <row r="12" spans="1:16" s="6" customFormat="1" ht="130.5" customHeight="1" x14ac:dyDescent="0.2">
      <c r="A12" s="27" t="s">
        <v>48</v>
      </c>
      <c r="B12" s="28" t="s">
        <v>28</v>
      </c>
      <c r="C12" s="28" t="s">
        <v>65</v>
      </c>
      <c r="D12" s="28" t="s">
        <v>28</v>
      </c>
      <c r="E12" s="28" t="s">
        <v>16</v>
      </c>
      <c r="F12" s="29" t="s">
        <v>10</v>
      </c>
      <c r="G12" s="88" t="s">
        <v>265</v>
      </c>
      <c r="H12" s="89"/>
      <c r="I12" s="30">
        <v>79.5</v>
      </c>
      <c r="J12" s="30">
        <v>79.5</v>
      </c>
      <c r="K12" s="30">
        <v>79.5</v>
      </c>
      <c r="L12" s="42"/>
      <c r="M12" s="42"/>
      <c r="N12" s="42"/>
      <c r="O12" s="43"/>
      <c r="P12" s="44"/>
    </row>
    <row r="13" spans="1:16" s="6" customFormat="1" ht="104.25" customHeight="1" x14ac:dyDescent="0.2">
      <c r="A13" s="27" t="s">
        <v>48</v>
      </c>
      <c r="B13" s="28" t="s">
        <v>28</v>
      </c>
      <c r="C13" s="28" t="s">
        <v>66</v>
      </c>
      <c r="D13" s="28" t="s">
        <v>28</v>
      </c>
      <c r="E13" s="28" t="s">
        <v>16</v>
      </c>
      <c r="F13" s="29" t="s">
        <v>10</v>
      </c>
      <c r="G13" s="88" t="s">
        <v>266</v>
      </c>
      <c r="H13" s="89"/>
      <c r="I13" s="30">
        <v>655.4</v>
      </c>
      <c r="J13" s="30">
        <v>655.4</v>
      </c>
      <c r="K13" s="30">
        <v>655.4</v>
      </c>
      <c r="L13" s="42"/>
      <c r="M13" s="42"/>
      <c r="N13" s="42" t="e">
        <f>O13-#REF!</f>
        <v>#REF!</v>
      </c>
      <c r="O13" s="43">
        <v>200</v>
      </c>
      <c r="P13" s="44"/>
    </row>
    <row r="14" spans="1:16" s="6" customFormat="1" ht="66.75" customHeight="1" x14ac:dyDescent="0.2">
      <c r="A14" s="27" t="s">
        <v>48</v>
      </c>
      <c r="B14" s="28" t="s">
        <v>28</v>
      </c>
      <c r="C14" s="28" t="s">
        <v>67</v>
      </c>
      <c r="D14" s="28" t="s">
        <v>28</v>
      </c>
      <c r="E14" s="28" t="s">
        <v>16</v>
      </c>
      <c r="F14" s="29" t="s">
        <v>10</v>
      </c>
      <c r="G14" s="88" t="s">
        <v>268</v>
      </c>
      <c r="H14" s="89"/>
      <c r="I14" s="30">
        <v>104.3</v>
      </c>
      <c r="J14" s="30">
        <v>104.3</v>
      </c>
      <c r="K14" s="30">
        <v>104.3</v>
      </c>
      <c r="L14" s="42"/>
      <c r="M14" s="42"/>
      <c r="N14" s="42" t="e">
        <f>O14-#REF!</f>
        <v>#REF!</v>
      </c>
      <c r="O14" s="43">
        <v>30</v>
      </c>
      <c r="P14" s="44"/>
    </row>
    <row r="15" spans="1:16" s="6" customFormat="1" ht="306.75" customHeight="1" x14ac:dyDescent="0.2">
      <c r="A15" s="27" t="s">
        <v>48</v>
      </c>
      <c r="B15" s="28" t="s">
        <v>28</v>
      </c>
      <c r="C15" s="28" t="s">
        <v>183</v>
      </c>
      <c r="D15" s="28" t="s">
        <v>28</v>
      </c>
      <c r="E15" s="28" t="s">
        <v>16</v>
      </c>
      <c r="F15" s="29" t="s">
        <v>10</v>
      </c>
      <c r="G15" s="88" t="s">
        <v>267</v>
      </c>
      <c r="H15" s="89"/>
      <c r="I15" s="30">
        <v>729.2</v>
      </c>
      <c r="J15" s="30">
        <v>729.2</v>
      </c>
      <c r="K15" s="30">
        <v>729.2</v>
      </c>
      <c r="L15" s="42"/>
      <c r="M15" s="42"/>
      <c r="N15" s="42"/>
      <c r="O15" s="43"/>
      <c r="P15" s="44"/>
    </row>
    <row r="16" spans="1:16" s="6" customFormat="1" ht="60" customHeight="1" x14ac:dyDescent="0.2">
      <c r="A16" s="27" t="s">
        <v>48</v>
      </c>
      <c r="B16" s="28" t="s">
        <v>28</v>
      </c>
      <c r="C16" s="28" t="s">
        <v>274</v>
      </c>
      <c r="D16" s="28" t="s">
        <v>28</v>
      </c>
      <c r="E16" s="28" t="s">
        <v>16</v>
      </c>
      <c r="F16" s="29" t="s">
        <v>10</v>
      </c>
      <c r="G16" s="88" t="s">
        <v>275</v>
      </c>
      <c r="H16" s="89"/>
      <c r="I16" s="30">
        <v>156.4</v>
      </c>
      <c r="J16" s="30">
        <v>156.4</v>
      </c>
      <c r="K16" s="30">
        <v>156.4</v>
      </c>
      <c r="L16" s="42"/>
      <c r="M16" s="42"/>
      <c r="N16" s="42"/>
      <c r="O16" s="43"/>
      <c r="P16" s="44"/>
    </row>
    <row r="17" spans="1:16" s="6" customFormat="1" ht="36.75" customHeight="1" x14ac:dyDescent="0.2">
      <c r="A17" s="27" t="s">
        <v>48</v>
      </c>
      <c r="B17" s="28" t="s">
        <v>28</v>
      </c>
      <c r="C17" s="28" t="s">
        <v>184</v>
      </c>
      <c r="D17" s="28" t="s">
        <v>28</v>
      </c>
      <c r="E17" s="28" t="s">
        <v>16</v>
      </c>
      <c r="F17" s="29" t="s">
        <v>10</v>
      </c>
      <c r="G17" s="88" t="s">
        <v>276</v>
      </c>
      <c r="H17" s="89"/>
      <c r="I17" s="30">
        <v>238.4</v>
      </c>
      <c r="J17" s="30">
        <v>238.4</v>
      </c>
      <c r="K17" s="30">
        <v>238.4</v>
      </c>
      <c r="L17" s="42"/>
      <c r="M17" s="42"/>
      <c r="N17" s="42"/>
      <c r="O17" s="43"/>
      <c r="P17" s="44"/>
    </row>
    <row r="18" spans="1:16" s="6" customFormat="1" ht="192.75" customHeight="1" x14ac:dyDescent="0.2">
      <c r="A18" s="27" t="s">
        <v>48</v>
      </c>
      <c r="B18" s="28" t="s">
        <v>28</v>
      </c>
      <c r="C18" s="28" t="s">
        <v>272</v>
      </c>
      <c r="D18" s="28" t="s">
        <v>28</v>
      </c>
      <c r="E18" s="28" t="s">
        <v>16</v>
      </c>
      <c r="F18" s="29" t="s">
        <v>10</v>
      </c>
      <c r="G18" s="88" t="s">
        <v>273</v>
      </c>
      <c r="H18" s="89"/>
      <c r="I18" s="30">
        <v>1393.2</v>
      </c>
      <c r="J18" s="30">
        <v>1393.2</v>
      </c>
      <c r="K18" s="30">
        <v>1393.2</v>
      </c>
      <c r="L18" s="42"/>
      <c r="M18" s="42"/>
      <c r="N18" s="42"/>
      <c r="O18" s="43"/>
      <c r="P18" s="44"/>
    </row>
    <row r="19" spans="1:16" s="6" customFormat="1" ht="202.5" customHeight="1" x14ac:dyDescent="0.2">
      <c r="A19" s="27" t="s">
        <v>48</v>
      </c>
      <c r="B19" s="28" t="s">
        <v>28</v>
      </c>
      <c r="C19" s="28" t="s">
        <v>280</v>
      </c>
      <c r="D19" s="28" t="s">
        <v>28</v>
      </c>
      <c r="E19" s="28" t="s">
        <v>16</v>
      </c>
      <c r="F19" s="29" t="s">
        <v>10</v>
      </c>
      <c r="G19" s="88" t="s">
        <v>281</v>
      </c>
      <c r="H19" s="89"/>
      <c r="I19" s="30">
        <v>245.1</v>
      </c>
      <c r="J19" s="30">
        <v>245.1</v>
      </c>
      <c r="K19" s="30">
        <v>245.1</v>
      </c>
      <c r="L19" s="42"/>
      <c r="M19" s="42"/>
      <c r="N19" s="42"/>
      <c r="O19" s="43"/>
      <c r="P19" s="44"/>
    </row>
    <row r="20" spans="1:16" s="6" customFormat="1" ht="126" customHeight="1" x14ac:dyDescent="0.2">
      <c r="A20" s="27" t="s">
        <v>48</v>
      </c>
      <c r="B20" s="28" t="s">
        <v>28</v>
      </c>
      <c r="C20" s="28" t="s">
        <v>282</v>
      </c>
      <c r="D20" s="28" t="s">
        <v>28</v>
      </c>
      <c r="E20" s="28" t="s">
        <v>16</v>
      </c>
      <c r="F20" s="29" t="s">
        <v>10</v>
      </c>
      <c r="G20" s="88" t="s">
        <v>283</v>
      </c>
      <c r="H20" s="89"/>
      <c r="I20" s="30">
        <v>271.7</v>
      </c>
      <c r="J20" s="30">
        <v>271.7</v>
      </c>
      <c r="K20" s="30">
        <v>271.7</v>
      </c>
      <c r="L20" s="42"/>
      <c r="M20" s="42"/>
      <c r="N20" s="42"/>
      <c r="O20" s="43"/>
      <c r="P20" s="44"/>
    </row>
    <row r="21" spans="1:16" s="6" customFormat="1" ht="27.75" customHeight="1" x14ac:dyDescent="0.2">
      <c r="A21" s="23" t="s">
        <v>48</v>
      </c>
      <c r="B21" s="24" t="s">
        <v>73</v>
      </c>
      <c r="C21" s="24" t="s">
        <v>15</v>
      </c>
      <c r="D21" s="24" t="s">
        <v>49</v>
      </c>
      <c r="E21" s="24" t="s">
        <v>16</v>
      </c>
      <c r="F21" s="25" t="s">
        <v>42</v>
      </c>
      <c r="G21" s="86" t="s">
        <v>74</v>
      </c>
      <c r="H21" s="87"/>
      <c r="I21" s="26">
        <f>I22</f>
        <v>26892.3</v>
      </c>
      <c r="J21" s="26">
        <f>J22</f>
        <v>35987.5</v>
      </c>
      <c r="K21" s="26">
        <f>K22</f>
        <v>37538.199999999997</v>
      </c>
      <c r="L21" s="42"/>
      <c r="M21" s="42"/>
      <c r="N21" s="42" t="e">
        <f>O21-#REF!</f>
        <v>#REF!</v>
      </c>
      <c r="O21" s="43">
        <v>5614</v>
      </c>
      <c r="P21" s="44"/>
    </row>
    <row r="22" spans="1:16" s="6" customFormat="1" ht="33" customHeight="1" x14ac:dyDescent="0.2">
      <c r="A22" s="27" t="s">
        <v>48</v>
      </c>
      <c r="B22" s="28" t="s">
        <v>73</v>
      </c>
      <c r="C22" s="28" t="s">
        <v>22</v>
      </c>
      <c r="D22" s="28" t="s">
        <v>28</v>
      </c>
      <c r="E22" s="28" t="s">
        <v>16</v>
      </c>
      <c r="F22" s="29" t="s">
        <v>10</v>
      </c>
      <c r="G22" s="88" t="s">
        <v>75</v>
      </c>
      <c r="H22" s="89"/>
      <c r="I22" s="30">
        <f>I23+I24+I25+I26</f>
        <v>26892.3</v>
      </c>
      <c r="J22" s="30">
        <f>J23+J24+J25+J26</f>
        <v>35987.5</v>
      </c>
      <c r="K22" s="30">
        <f>K23+K24+K25+K26</f>
        <v>37538.199999999997</v>
      </c>
      <c r="L22" s="42"/>
      <c r="M22" s="42"/>
      <c r="N22" s="42" t="e">
        <f>O22-#REF!</f>
        <v>#REF!</v>
      </c>
      <c r="O22" s="43">
        <v>5614</v>
      </c>
      <c r="P22" s="44"/>
    </row>
    <row r="23" spans="1:16" s="6" customFormat="1" ht="57" customHeight="1" x14ac:dyDescent="0.2">
      <c r="A23" s="27" t="s">
        <v>48</v>
      </c>
      <c r="B23" s="28" t="s">
        <v>73</v>
      </c>
      <c r="C23" s="28" t="s">
        <v>147</v>
      </c>
      <c r="D23" s="28" t="s">
        <v>28</v>
      </c>
      <c r="E23" s="28" t="s">
        <v>16</v>
      </c>
      <c r="F23" s="29" t="s">
        <v>10</v>
      </c>
      <c r="G23" s="88" t="s">
        <v>83</v>
      </c>
      <c r="H23" s="89"/>
      <c r="I23" s="30">
        <f>9404.6+3009.1</f>
        <v>12413.7</v>
      </c>
      <c r="J23" s="30">
        <f>9404.6+8904.3</f>
        <v>18308.900000000001</v>
      </c>
      <c r="K23" s="30">
        <f>9404.6+10355</f>
        <v>19759.599999999999</v>
      </c>
      <c r="L23" s="42"/>
      <c r="M23" s="42"/>
      <c r="N23" s="42"/>
      <c r="O23" s="43"/>
      <c r="P23" s="44"/>
    </row>
    <row r="24" spans="1:16" s="6" customFormat="1" ht="69" customHeight="1" x14ac:dyDescent="0.2">
      <c r="A24" s="27" t="s">
        <v>48</v>
      </c>
      <c r="B24" s="28" t="s">
        <v>73</v>
      </c>
      <c r="C24" s="28" t="s">
        <v>146</v>
      </c>
      <c r="D24" s="28" t="s">
        <v>28</v>
      </c>
      <c r="E24" s="28" t="s">
        <v>16</v>
      </c>
      <c r="F24" s="29" t="s">
        <v>10</v>
      </c>
      <c r="G24" s="88" t="s">
        <v>84</v>
      </c>
      <c r="H24" s="89"/>
      <c r="I24" s="30">
        <v>54.9</v>
      </c>
      <c r="J24" s="30">
        <v>54.9</v>
      </c>
      <c r="K24" s="30">
        <v>54.9</v>
      </c>
      <c r="L24" s="42"/>
      <c r="M24" s="42"/>
      <c r="N24" s="42"/>
      <c r="O24" s="43"/>
      <c r="P24" s="44"/>
    </row>
    <row r="25" spans="1:16" s="6" customFormat="1" ht="56.25" customHeight="1" x14ac:dyDescent="0.2">
      <c r="A25" s="27" t="s">
        <v>48</v>
      </c>
      <c r="B25" s="28" t="s">
        <v>73</v>
      </c>
      <c r="C25" s="28" t="s">
        <v>145</v>
      </c>
      <c r="D25" s="28" t="s">
        <v>28</v>
      </c>
      <c r="E25" s="28" t="s">
        <v>16</v>
      </c>
      <c r="F25" s="29" t="s">
        <v>10</v>
      </c>
      <c r="G25" s="88" t="s">
        <v>85</v>
      </c>
      <c r="H25" s="89"/>
      <c r="I25" s="30">
        <f>10081.5+5300</f>
        <v>15381.5</v>
      </c>
      <c r="J25" s="30">
        <f>10081.5+8500</f>
        <v>18581.5</v>
      </c>
      <c r="K25" s="30">
        <f>10081.5+8600</f>
        <v>18681.5</v>
      </c>
      <c r="L25" s="42"/>
      <c r="M25" s="42"/>
      <c r="N25" s="42"/>
      <c r="O25" s="43"/>
      <c r="P25" s="44"/>
    </row>
    <row r="26" spans="1:16" s="6" customFormat="1" ht="57" customHeight="1" x14ac:dyDescent="0.2">
      <c r="A26" s="27" t="s">
        <v>48</v>
      </c>
      <c r="B26" s="28" t="s">
        <v>73</v>
      </c>
      <c r="C26" s="28" t="s">
        <v>144</v>
      </c>
      <c r="D26" s="28" t="s">
        <v>28</v>
      </c>
      <c r="E26" s="28" t="s">
        <v>16</v>
      </c>
      <c r="F26" s="29" t="s">
        <v>10</v>
      </c>
      <c r="G26" s="88" t="s">
        <v>86</v>
      </c>
      <c r="H26" s="89"/>
      <c r="I26" s="30">
        <v>-957.8</v>
      </c>
      <c r="J26" s="30">
        <v>-957.8</v>
      </c>
      <c r="K26" s="30">
        <v>-957.8</v>
      </c>
      <c r="L26" s="42"/>
      <c r="M26" s="42"/>
      <c r="N26" s="42"/>
      <c r="O26" s="43"/>
      <c r="P26" s="44"/>
    </row>
    <row r="27" spans="1:16" s="6" customFormat="1" ht="20.100000000000001" customHeight="1" x14ac:dyDescent="0.2">
      <c r="A27" s="23" t="s">
        <v>48</v>
      </c>
      <c r="B27" s="24" t="s">
        <v>29</v>
      </c>
      <c r="C27" s="24" t="s">
        <v>15</v>
      </c>
      <c r="D27" s="24" t="s">
        <v>49</v>
      </c>
      <c r="E27" s="24" t="s">
        <v>16</v>
      </c>
      <c r="F27" s="25" t="s">
        <v>42</v>
      </c>
      <c r="G27" s="86" t="s">
        <v>6</v>
      </c>
      <c r="H27" s="87"/>
      <c r="I27" s="26">
        <f>I31+I37+I39+I28+I33+I35</f>
        <v>19193.900000000001</v>
      </c>
      <c r="J27" s="26">
        <f>J31+J37+J39+J28+J33+J35</f>
        <v>20283.5</v>
      </c>
      <c r="K27" s="26">
        <f>K31+K37+K39+K28+K33+K35</f>
        <v>21137.5</v>
      </c>
      <c r="L27" s="42"/>
      <c r="M27" s="42"/>
      <c r="N27" s="42" t="e">
        <f>O27-#REF!</f>
        <v>#REF!</v>
      </c>
      <c r="O27" s="43">
        <v>5651</v>
      </c>
      <c r="P27" s="44"/>
    </row>
    <row r="28" spans="1:16" s="6" customFormat="1" ht="21" customHeight="1" x14ac:dyDescent="0.2">
      <c r="A28" s="27" t="s">
        <v>48</v>
      </c>
      <c r="B28" s="28" t="s">
        <v>29</v>
      </c>
      <c r="C28" s="28" t="s">
        <v>52</v>
      </c>
      <c r="D28" s="28" t="s">
        <v>28</v>
      </c>
      <c r="E28" s="28" t="s">
        <v>16</v>
      </c>
      <c r="F28" s="29" t="s">
        <v>10</v>
      </c>
      <c r="G28" s="90" t="s">
        <v>160</v>
      </c>
      <c r="H28" s="114"/>
      <c r="I28" s="30">
        <f>I29+I30</f>
        <v>11774</v>
      </c>
      <c r="J28" s="30">
        <f>J29+J30</f>
        <v>12480</v>
      </c>
      <c r="K28" s="30">
        <f>K29+K30</f>
        <v>13229</v>
      </c>
      <c r="L28" s="42"/>
      <c r="M28" s="42"/>
      <c r="N28" s="42"/>
      <c r="O28" s="43"/>
      <c r="P28" s="44"/>
    </row>
    <row r="29" spans="1:16" s="6" customFormat="1" ht="33.75" customHeight="1" x14ac:dyDescent="0.2">
      <c r="A29" s="27" t="s">
        <v>48</v>
      </c>
      <c r="B29" s="28" t="s">
        <v>29</v>
      </c>
      <c r="C29" s="28" t="s">
        <v>185</v>
      </c>
      <c r="D29" s="28" t="s">
        <v>28</v>
      </c>
      <c r="E29" s="28" t="s">
        <v>16</v>
      </c>
      <c r="F29" s="29" t="s">
        <v>10</v>
      </c>
      <c r="G29" s="90" t="s">
        <v>187</v>
      </c>
      <c r="H29" s="113"/>
      <c r="I29" s="30">
        <v>4116.3</v>
      </c>
      <c r="J29" s="30">
        <v>4120</v>
      </c>
      <c r="K29" s="30">
        <v>4140</v>
      </c>
      <c r="L29" s="42"/>
      <c r="M29" s="42"/>
      <c r="N29" s="42"/>
      <c r="O29" s="43"/>
      <c r="P29" s="44"/>
    </row>
    <row r="30" spans="1:16" s="6" customFormat="1" ht="51.75" customHeight="1" x14ac:dyDescent="0.2">
      <c r="A30" s="27" t="s">
        <v>48</v>
      </c>
      <c r="B30" s="28" t="s">
        <v>29</v>
      </c>
      <c r="C30" s="28" t="s">
        <v>186</v>
      </c>
      <c r="D30" s="28" t="s">
        <v>28</v>
      </c>
      <c r="E30" s="28" t="s">
        <v>16</v>
      </c>
      <c r="F30" s="29" t="s">
        <v>10</v>
      </c>
      <c r="G30" s="88" t="s">
        <v>188</v>
      </c>
      <c r="H30" s="89"/>
      <c r="I30" s="30">
        <v>7657.7</v>
      </c>
      <c r="J30" s="30">
        <v>8360</v>
      </c>
      <c r="K30" s="30">
        <v>9089</v>
      </c>
      <c r="L30" s="42"/>
      <c r="M30" s="42"/>
      <c r="N30" s="42"/>
      <c r="O30" s="43"/>
      <c r="P30" s="44"/>
    </row>
    <row r="31" spans="1:16" s="6" customFormat="1" ht="20.100000000000001" hidden="1" customHeight="1" x14ac:dyDescent="0.2">
      <c r="A31" s="27" t="s">
        <v>48</v>
      </c>
      <c r="B31" s="28" t="s">
        <v>29</v>
      </c>
      <c r="C31" s="28" t="s">
        <v>22</v>
      </c>
      <c r="D31" s="28" t="s">
        <v>26</v>
      </c>
      <c r="E31" s="28" t="s">
        <v>16</v>
      </c>
      <c r="F31" s="29" t="s">
        <v>10</v>
      </c>
      <c r="G31" s="92" t="s">
        <v>8</v>
      </c>
      <c r="H31" s="93"/>
      <c r="I31" s="30">
        <f>I32</f>
        <v>0</v>
      </c>
      <c r="J31" s="30">
        <f>J32</f>
        <v>0</v>
      </c>
      <c r="K31" s="30">
        <f>K32</f>
        <v>0</v>
      </c>
      <c r="L31" s="42"/>
      <c r="M31" s="42"/>
      <c r="N31" s="42" t="e">
        <f>O31-#REF!</f>
        <v>#REF!</v>
      </c>
      <c r="O31" s="43">
        <v>5004</v>
      </c>
      <c r="P31" s="44"/>
    </row>
    <row r="32" spans="1:16" s="6" customFormat="1" ht="20.100000000000001" hidden="1" customHeight="1" x14ac:dyDescent="0.2">
      <c r="A32" s="27" t="s">
        <v>48</v>
      </c>
      <c r="B32" s="28" t="s">
        <v>29</v>
      </c>
      <c r="C32" s="28" t="s">
        <v>64</v>
      </c>
      <c r="D32" s="28" t="s">
        <v>26</v>
      </c>
      <c r="E32" s="28" t="s">
        <v>16</v>
      </c>
      <c r="F32" s="29" t="s">
        <v>10</v>
      </c>
      <c r="G32" s="92" t="s">
        <v>8</v>
      </c>
      <c r="H32" s="93"/>
      <c r="I32" s="30"/>
      <c r="J32" s="30"/>
      <c r="K32" s="30"/>
      <c r="L32" s="42"/>
      <c r="M32" s="42"/>
      <c r="N32" s="42" t="e">
        <f>O32-#REF!</f>
        <v>#REF!</v>
      </c>
      <c r="O32" s="43">
        <v>4984</v>
      </c>
      <c r="P32" s="44"/>
    </row>
    <row r="33" spans="1:16" s="6" customFormat="1" ht="20.100000000000001" hidden="1" customHeight="1" x14ac:dyDescent="0.2">
      <c r="A33" s="27" t="s">
        <v>48</v>
      </c>
      <c r="B33" s="28" t="s">
        <v>29</v>
      </c>
      <c r="C33" s="28" t="s">
        <v>22</v>
      </c>
      <c r="D33" s="28" t="s">
        <v>26</v>
      </c>
      <c r="E33" s="28" t="s">
        <v>16</v>
      </c>
      <c r="F33" s="29" t="s">
        <v>10</v>
      </c>
      <c r="G33" s="90" t="s">
        <v>8</v>
      </c>
      <c r="H33" s="91"/>
      <c r="I33" s="30">
        <f>I34</f>
        <v>0</v>
      </c>
      <c r="J33" s="30">
        <f>J34</f>
        <v>0</v>
      </c>
      <c r="K33" s="30">
        <f>K34</f>
        <v>0</v>
      </c>
      <c r="L33" s="42"/>
      <c r="M33" s="42"/>
      <c r="N33" s="42"/>
      <c r="O33" s="43"/>
      <c r="P33" s="44"/>
    </row>
    <row r="34" spans="1:16" s="6" customFormat="1" ht="20.100000000000001" hidden="1" customHeight="1" x14ac:dyDescent="0.2">
      <c r="A34" s="27" t="s">
        <v>48</v>
      </c>
      <c r="B34" s="28" t="s">
        <v>29</v>
      </c>
      <c r="C34" s="28" t="s">
        <v>64</v>
      </c>
      <c r="D34" s="28" t="s">
        <v>26</v>
      </c>
      <c r="E34" s="28" t="s">
        <v>16</v>
      </c>
      <c r="F34" s="29" t="s">
        <v>10</v>
      </c>
      <c r="G34" s="90" t="s">
        <v>8</v>
      </c>
      <c r="H34" s="91"/>
      <c r="I34" s="30"/>
      <c r="J34" s="30"/>
      <c r="K34" s="30"/>
      <c r="L34" s="42"/>
      <c r="M34" s="42"/>
      <c r="N34" s="42"/>
      <c r="O34" s="43"/>
      <c r="P34" s="44"/>
    </row>
    <row r="35" spans="1:16" s="6" customFormat="1" ht="20.100000000000001" customHeight="1" x14ac:dyDescent="0.2">
      <c r="A35" s="27" t="s">
        <v>48</v>
      </c>
      <c r="B35" s="28" t="s">
        <v>29</v>
      </c>
      <c r="C35" s="28" t="s">
        <v>22</v>
      </c>
      <c r="D35" s="28" t="s">
        <v>26</v>
      </c>
      <c r="E35" s="28" t="s">
        <v>16</v>
      </c>
      <c r="F35" s="29" t="s">
        <v>10</v>
      </c>
      <c r="G35" s="90" t="s">
        <v>8</v>
      </c>
      <c r="H35" s="91"/>
      <c r="I35" s="30">
        <f>I36</f>
        <v>0</v>
      </c>
      <c r="J35" s="30">
        <f>J36</f>
        <v>0</v>
      </c>
      <c r="K35" s="30">
        <f>K36</f>
        <v>0</v>
      </c>
      <c r="L35" s="42"/>
      <c r="M35" s="42"/>
      <c r="N35" s="42"/>
      <c r="O35" s="43"/>
      <c r="P35" s="44"/>
    </row>
    <row r="36" spans="1:16" s="6" customFormat="1" ht="20.100000000000001" customHeight="1" x14ac:dyDescent="0.2">
      <c r="A36" s="27" t="s">
        <v>48</v>
      </c>
      <c r="B36" s="28" t="s">
        <v>29</v>
      </c>
      <c r="C36" s="28" t="s">
        <v>64</v>
      </c>
      <c r="D36" s="28" t="s">
        <v>26</v>
      </c>
      <c r="E36" s="28" t="s">
        <v>16</v>
      </c>
      <c r="F36" s="29" t="s">
        <v>10</v>
      </c>
      <c r="G36" s="90" t="s">
        <v>8</v>
      </c>
      <c r="H36" s="91"/>
      <c r="I36" s="30">
        <v>0</v>
      </c>
      <c r="J36" s="30">
        <v>0</v>
      </c>
      <c r="K36" s="30">
        <v>0</v>
      </c>
      <c r="L36" s="42"/>
      <c r="M36" s="42"/>
      <c r="N36" s="42"/>
      <c r="O36" s="43"/>
      <c r="P36" s="44"/>
    </row>
    <row r="37" spans="1:16" s="6" customFormat="1" ht="20.100000000000001" customHeight="1" x14ac:dyDescent="0.2">
      <c r="A37" s="27" t="s">
        <v>48</v>
      </c>
      <c r="B37" s="28" t="s">
        <v>29</v>
      </c>
      <c r="C37" s="28" t="s">
        <v>23</v>
      </c>
      <c r="D37" s="28" t="s">
        <v>28</v>
      </c>
      <c r="E37" s="28" t="s">
        <v>16</v>
      </c>
      <c r="F37" s="29" t="s">
        <v>10</v>
      </c>
      <c r="G37" s="92" t="s">
        <v>9</v>
      </c>
      <c r="H37" s="93"/>
      <c r="I37" s="30">
        <f>I38</f>
        <v>6357.9</v>
      </c>
      <c r="J37" s="30">
        <f>J38</f>
        <v>6644.5</v>
      </c>
      <c r="K37" s="30">
        <f>K38</f>
        <v>6644.5</v>
      </c>
      <c r="L37" s="42"/>
      <c r="M37" s="42"/>
      <c r="N37" s="42" t="e">
        <f>O37-#REF!</f>
        <v>#REF!</v>
      </c>
      <c r="O37" s="43">
        <v>550</v>
      </c>
      <c r="P37" s="44"/>
    </row>
    <row r="38" spans="1:16" s="6" customFormat="1" ht="20.100000000000001" customHeight="1" x14ac:dyDescent="0.2">
      <c r="A38" s="27" t="s">
        <v>48</v>
      </c>
      <c r="B38" s="28" t="s">
        <v>29</v>
      </c>
      <c r="C38" s="28" t="s">
        <v>55</v>
      </c>
      <c r="D38" s="28" t="s">
        <v>28</v>
      </c>
      <c r="E38" s="28" t="s">
        <v>16</v>
      </c>
      <c r="F38" s="29" t="s">
        <v>10</v>
      </c>
      <c r="G38" s="92" t="s">
        <v>68</v>
      </c>
      <c r="H38" s="93"/>
      <c r="I38" s="30">
        <v>6357.9</v>
      </c>
      <c r="J38" s="30">
        <v>6644.5</v>
      </c>
      <c r="K38" s="30">
        <v>6644.5</v>
      </c>
      <c r="L38" s="42"/>
      <c r="M38" s="42"/>
      <c r="N38" s="42" t="e">
        <f>O38-#REF!</f>
        <v>#REF!</v>
      </c>
      <c r="O38" s="43">
        <v>540</v>
      </c>
      <c r="P38" s="44"/>
    </row>
    <row r="39" spans="1:16" s="6" customFormat="1" ht="24.75" customHeight="1" x14ac:dyDescent="0.2">
      <c r="A39" s="27" t="s">
        <v>48</v>
      </c>
      <c r="B39" s="28" t="s">
        <v>29</v>
      </c>
      <c r="C39" s="28" t="s">
        <v>63</v>
      </c>
      <c r="D39" s="28" t="s">
        <v>26</v>
      </c>
      <c r="E39" s="28" t="s">
        <v>16</v>
      </c>
      <c r="F39" s="29" t="s">
        <v>10</v>
      </c>
      <c r="G39" s="92" t="s">
        <v>69</v>
      </c>
      <c r="H39" s="93"/>
      <c r="I39" s="31">
        <f>I40</f>
        <v>1062</v>
      </c>
      <c r="J39" s="31">
        <f>J40</f>
        <v>1159</v>
      </c>
      <c r="K39" s="31">
        <f>K40</f>
        <v>1264</v>
      </c>
      <c r="L39" s="42"/>
      <c r="M39" s="42"/>
      <c r="N39" s="42" t="e">
        <f>O39-#REF!</f>
        <v>#REF!</v>
      </c>
      <c r="O39" s="43">
        <v>97</v>
      </c>
      <c r="P39" s="44"/>
    </row>
    <row r="40" spans="1:16" s="6" customFormat="1" ht="30" customHeight="1" x14ac:dyDescent="0.2">
      <c r="A40" s="27" t="s">
        <v>48</v>
      </c>
      <c r="B40" s="28" t="s">
        <v>29</v>
      </c>
      <c r="C40" s="28" t="s">
        <v>70</v>
      </c>
      <c r="D40" s="28" t="s">
        <v>26</v>
      </c>
      <c r="E40" s="28" t="s">
        <v>16</v>
      </c>
      <c r="F40" s="29" t="s">
        <v>10</v>
      </c>
      <c r="G40" s="92" t="s">
        <v>71</v>
      </c>
      <c r="H40" s="93"/>
      <c r="I40" s="31">
        <v>1062</v>
      </c>
      <c r="J40" s="31">
        <v>1159</v>
      </c>
      <c r="K40" s="31">
        <v>1264</v>
      </c>
      <c r="L40" s="42"/>
      <c r="M40" s="42"/>
      <c r="N40" s="42" t="e">
        <f>O40-#REF!</f>
        <v>#REF!</v>
      </c>
      <c r="O40" s="43">
        <v>97</v>
      </c>
      <c r="P40" s="44"/>
    </row>
    <row r="41" spans="1:16" s="6" customFormat="1" ht="20.100000000000001" customHeight="1" x14ac:dyDescent="0.2">
      <c r="A41" s="23" t="s">
        <v>48</v>
      </c>
      <c r="B41" s="24" t="s">
        <v>30</v>
      </c>
      <c r="C41" s="24" t="s">
        <v>15</v>
      </c>
      <c r="D41" s="24" t="s">
        <v>49</v>
      </c>
      <c r="E41" s="24" t="s">
        <v>16</v>
      </c>
      <c r="F41" s="25" t="s">
        <v>42</v>
      </c>
      <c r="G41" s="86" t="s">
        <v>43</v>
      </c>
      <c r="H41" s="87"/>
      <c r="I41" s="26">
        <f t="shared" ref="I41:K42" si="0">I42</f>
        <v>3936</v>
      </c>
      <c r="J41" s="26">
        <f t="shared" si="0"/>
        <v>3936</v>
      </c>
      <c r="K41" s="26">
        <f t="shared" si="0"/>
        <v>3936</v>
      </c>
      <c r="L41" s="42">
        <v>200</v>
      </c>
      <c r="M41" s="42"/>
      <c r="N41" s="42" t="e">
        <f>O41-#REF!</f>
        <v>#REF!</v>
      </c>
      <c r="O41" s="43">
        <v>1080</v>
      </c>
      <c r="P41" s="44"/>
    </row>
    <row r="42" spans="1:16" s="6" customFormat="1" ht="29.25" customHeight="1" x14ac:dyDescent="0.2">
      <c r="A42" s="27" t="s">
        <v>48</v>
      </c>
      <c r="B42" s="28" t="s">
        <v>30</v>
      </c>
      <c r="C42" s="28" t="s">
        <v>23</v>
      </c>
      <c r="D42" s="28" t="s">
        <v>28</v>
      </c>
      <c r="E42" s="28" t="s">
        <v>16</v>
      </c>
      <c r="F42" s="29" t="s">
        <v>10</v>
      </c>
      <c r="G42" s="88" t="s">
        <v>13</v>
      </c>
      <c r="H42" s="89"/>
      <c r="I42" s="30">
        <f t="shared" si="0"/>
        <v>3936</v>
      </c>
      <c r="J42" s="30">
        <f t="shared" si="0"/>
        <v>3936</v>
      </c>
      <c r="K42" s="30">
        <f t="shared" si="0"/>
        <v>3936</v>
      </c>
      <c r="L42" s="42"/>
      <c r="M42" s="42"/>
      <c r="N42" s="42" t="e">
        <f>O42-#REF!</f>
        <v>#REF!</v>
      </c>
      <c r="O42" s="43">
        <v>1080</v>
      </c>
      <c r="P42" s="44"/>
    </row>
    <row r="43" spans="1:16" s="6" customFormat="1" ht="42.75" customHeight="1" x14ac:dyDescent="0.2">
      <c r="A43" s="27" t="s">
        <v>48</v>
      </c>
      <c r="B43" s="28" t="s">
        <v>30</v>
      </c>
      <c r="C43" s="28" t="s">
        <v>55</v>
      </c>
      <c r="D43" s="28" t="s">
        <v>28</v>
      </c>
      <c r="E43" s="28" t="s">
        <v>16</v>
      </c>
      <c r="F43" s="29" t="s">
        <v>10</v>
      </c>
      <c r="G43" s="88" t="s">
        <v>44</v>
      </c>
      <c r="H43" s="89"/>
      <c r="I43" s="30">
        <v>3936</v>
      </c>
      <c r="J43" s="30">
        <v>3936</v>
      </c>
      <c r="K43" s="30">
        <v>3936</v>
      </c>
      <c r="L43" s="42"/>
      <c r="M43" s="42"/>
      <c r="N43" s="42" t="e">
        <f>O43-#REF!</f>
        <v>#REF!</v>
      </c>
      <c r="O43" s="43">
        <v>1080</v>
      </c>
      <c r="P43" s="44"/>
    </row>
    <row r="44" spans="1:16" s="4" customFormat="1" ht="31.5" customHeight="1" x14ac:dyDescent="0.2">
      <c r="A44" s="23" t="s">
        <v>48</v>
      </c>
      <c r="B44" s="24" t="s">
        <v>27</v>
      </c>
      <c r="C44" s="24" t="s">
        <v>15</v>
      </c>
      <c r="D44" s="24" t="s">
        <v>49</v>
      </c>
      <c r="E44" s="24" t="s">
        <v>16</v>
      </c>
      <c r="F44" s="25" t="s">
        <v>42</v>
      </c>
      <c r="G44" s="86" t="s">
        <v>12</v>
      </c>
      <c r="H44" s="87"/>
      <c r="I44" s="26">
        <f>I49+I57+I45+I47</f>
        <v>44340</v>
      </c>
      <c r="J44" s="26">
        <f>J49+J57+J45+J47</f>
        <v>44810</v>
      </c>
      <c r="K44" s="26">
        <f>K49+K57+K45+K47</f>
        <v>46378</v>
      </c>
      <c r="L44" s="69">
        <f t="shared" ref="L44:P44" si="1">L49+L57+L45</f>
        <v>0</v>
      </c>
      <c r="M44" s="69">
        <f t="shared" si="1"/>
        <v>0</v>
      </c>
      <c r="N44" s="69" t="e">
        <f t="shared" si="1"/>
        <v>#REF!</v>
      </c>
      <c r="O44" s="69">
        <f t="shared" si="1"/>
        <v>5822</v>
      </c>
      <c r="P44" s="69">
        <f t="shared" si="1"/>
        <v>0</v>
      </c>
    </row>
    <row r="45" spans="1:16" s="4" customFormat="1" ht="48" hidden="1" customHeight="1" x14ac:dyDescent="0.2">
      <c r="A45" s="27" t="s">
        <v>48</v>
      </c>
      <c r="B45" s="28" t="s">
        <v>27</v>
      </c>
      <c r="C45" s="28" t="s">
        <v>52</v>
      </c>
      <c r="D45" s="28" t="s">
        <v>49</v>
      </c>
      <c r="E45" s="28" t="s">
        <v>16</v>
      </c>
      <c r="F45" s="29" t="s">
        <v>11</v>
      </c>
      <c r="G45" s="90" t="s">
        <v>236</v>
      </c>
      <c r="H45" s="91"/>
      <c r="I45" s="30">
        <f>I46</f>
        <v>0</v>
      </c>
      <c r="J45" s="30">
        <f>J46</f>
        <v>0</v>
      </c>
      <c r="K45" s="30">
        <f>K46</f>
        <v>0</v>
      </c>
      <c r="L45" s="45">
        <f t="shared" ref="L45:P45" si="2">L46</f>
        <v>0</v>
      </c>
      <c r="M45" s="45">
        <f t="shared" si="2"/>
        <v>0</v>
      </c>
      <c r="N45" s="45">
        <f t="shared" si="2"/>
        <v>0</v>
      </c>
      <c r="O45" s="45">
        <f t="shared" si="2"/>
        <v>0</v>
      </c>
      <c r="P45" s="45">
        <f t="shared" si="2"/>
        <v>0</v>
      </c>
    </row>
    <row r="46" spans="1:16" s="4" customFormat="1" ht="57" hidden="1" customHeight="1" x14ac:dyDescent="0.2">
      <c r="A46" s="27" t="s">
        <v>48</v>
      </c>
      <c r="B46" s="28" t="s">
        <v>27</v>
      </c>
      <c r="C46" s="28" t="s">
        <v>237</v>
      </c>
      <c r="D46" s="28" t="s">
        <v>29</v>
      </c>
      <c r="E46" s="28" t="s">
        <v>16</v>
      </c>
      <c r="F46" s="29" t="s">
        <v>11</v>
      </c>
      <c r="G46" s="90" t="s">
        <v>238</v>
      </c>
      <c r="H46" s="91"/>
      <c r="I46" s="30">
        <v>0</v>
      </c>
      <c r="J46" s="30">
        <v>0</v>
      </c>
      <c r="K46" s="30">
        <v>0</v>
      </c>
      <c r="L46" s="42"/>
      <c r="M46" s="42"/>
      <c r="N46" s="42"/>
      <c r="O46" s="43"/>
      <c r="P46" s="44"/>
    </row>
    <row r="47" spans="1:16" s="4" customFormat="1" ht="33" customHeight="1" x14ac:dyDescent="0.2">
      <c r="A47" s="27" t="s">
        <v>48</v>
      </c>
      <c r="B47" s="28" t="s">
        <v>27</v>
      </c>
      <c r="C47" s="28" t="s">
        <v>23</v>
      </c>
      <c r="D47" s="28" t="s">
        <v>49</v>
      </c>
      <c r="E47" s="28" t="s">
        <v>16</v>
      </c>
      <c r="F47" s="29" t="s">
        <v>11</v>
      </c>
      <c r="G47" s="90" t="s">
        <v>277</v>
      </c>
      <c r="H47" s="91"/>
      <c r="I47" s="30">
        <f>I48</f>
        <v>0</v>
      </c>
      <c r="J47" s="30">
        <f>J48</f>
        <v>0</v>
      </c>
      <c r="K47" s="30">
        <f>K48</f>
        <v>0</v>
      </c>
      <c r="L47" s="42"/>
      <c r="M47" s="42"/>
      <c r="N47" s="42"/>
      <c r="O47" s="43"/>
      <c r="P47" s="44"/>
    </row>
    <row r="48" spans="1:16" s="4" customFormat="1" ht="35.25" customHeight="1" x14ac:dyDescent="0.2">
      <c r="A48" s="27" t="s">
        <v>48</v>
      </c>
      <c r="B48" s="28" t="s">
        <v>27</v>
      </c>
      <c r="C48" s="28" t="s">
        <v>278</v>
      </c>
      <c r="D48" s="28" t="s">
        <v>29</v>
      </c>
      <c r="E48" s="28" t="s">
        <v>16</v>
      </c>
      <c r="F48" s="29" t="s">
        <v>11</v>
      </c>
      <c r="G48" s="90" t="s">
        <v>279</v>
      </c>
      <c r="H48" s="91"/>
      <c r="I48" s="30">
        <v>0</v>
      </c>
      <c r="J48" s="30">
        <v>0</v>
      </c>
      <c r="K48" s="30">
        <v>0</v>
      </c>
      <c r="L48" s="42"/>
      <c r="M48" s="42"/>
      <c r="N48" s="42"/>
      <c r="O48" s="43"/>
      <c r="P48" s="44"/>
    </row>
    <row r="49" spans="1:16" s="6" customFormat="1" ht="67.5" customHeight="1" x14ac:dyDescent="0.2">
      <c r="A49" s="27" t="s">
        <v>48</v>
      </c>
      <c r="B49" s="28" t="s">
        <v>27</v>
      </c>
      <c r="C49" s="28" t="s">
        <v>5</v>
      </c>
      <c r="D49" s="28" t="s">
        <v>49</v>
      </c>
      <c r="E49" s="28" t="s">
        <v>16</v>
      </c>
      <c r="F49" s="29" t="s">
        <v>11</v>
      </c>
      <c r="G49" s="88" t="s">
        <v>59</v>
      </c>
      <c r="H49" s="89"/>
      <c r="I49" s="30">
        <f>I50+I53+I55</f>
        <v>44290</v>
      </c>
      <c r="J49" s="30">
        <f>J50+J53+J55</f>
        <v>44755</v>
      </c>
      <c r="K49" s="30">
        <f>K50+K53+K55</f>
        <v>46320</v>
      </c>
      <c r="L49" s="42"/>
      <c r="M49" s="42"/>
      <c r="N49" s="42" t="e">
        <f>O49-#REF!</f>
        <v>#REF!</v>
      </c>
      <c r="O49" s="43">
        <v>5822</v>
      </c>
      <c r="P49" s="44"/>
    </row>
    <row r="50" spans="1:16" s="4" customFormat="1" ht="45" customHeight="1" x14ac:dyDescent="0.2">
      <c r="A50" s="27" t="s">
        <v>48</v>
      </c>
      <c r="B50" s="28" t="s">
        <v>27</v>
      </c>
      <c r="C50" s="28" t="s">
        <v>54</v>
      </c>
      <c r="D50" s="28" t="s">
        <v>49</v>
      </c>
      <c r="E50" s="28" t="s">
        <v>16</v>
      </c>
      <c r="F50" s="29" t="s">
        <v>11</v>
      </c>
      <c r="G50" s="88" t="s">
        <v>47</v>
      </c>
      <c r="H50" s="89"/>
      <c r="I50" s="30">
        <f>I51+I52</f>
        <v>43040</v>
      </c>
      <c r="J50" s="30">
        <f>J51+J52</f>
        <v>43455</v>
      </c>
      <c r="K50" s="30">
        <f>K51+K52</f>
        <v>44970</v>
      </c>
      <c r="L50" s="42"/>
      <c r="M50" s="42"/>
      <c r="N50" s="42" t="e">
        <f>O50-#REF!</f>
        <v>#REF!</v>
      </c>
      <c r="O50" s="43">
        <v>5325</v>
      </c>
      <c r="P50" s="44"/>
    </row>
    <row r="51" spans="1:16" s="4" customFormat="1" ht="56.25" customHeight="1" x14ac:dyDescent="0.2">
      <c r="A51" s="27" t="s">
        <v>48</v>
      </c>
      <c r="B51" s="28" t="s">
        <v>27</v>
      </c>
      <c r="C51" s="28" t="s">
        <v>60</v>
      </c>
      <c r="D51" s="28" t="s">
        <v>29</v>
      </c>
      <c r="E51" s="28" t="s">
        <v>16</v>
      </c>
      <c r="F51" s="29" t="s">
        <v>11</v>
      </c>
      <c r="G51" s="88" t="s">
        <v>136</v>
      </c>
      <c r="H51" s="89"/>
      <c r="I51" s="30">
        <v>42810</v>
      </c>
      <c r="J51" s="30">
        <v>43225</v>
      </c>
      <c r="K51" s="30">
        <v>44740</v>
      </c>
      <c r="L51" s="42"/>
      <c r="M51" s="42"/>
      <c r="N51" s="42"/>
      <c r="O51" s="43"/>
      <c r="P51" s="44"/>
    </row>
    <row r="52" spans="1:16" s="6" customFormat="1" ht="54" customHeight="1" x14ac:dyDescent="0.2">
      <c r="A52" s="27" t="s">
        <v>48</v>
      </c>
      <c r="B52" s="28" t="s">
        <v>27</v>
      </c>
      <c r="C52" s="28" t="s">
        <v>60</v>
      </c>
      <c r="D52" s="28" t="s">
        <v>89</v>
      </c>
      <c r="E52" s="28" t="s">
        <v>16</v>
      </c>
      <c r="F52" s="29" t="s">
        <v>11</v>
      </c>
      <c r="G52" s="88" t="s">
        <v>90</v>
      </c>
      <c r="H52" s="89"/>
      <c r="I52" s="31">
        <v>230</v>
      </c>
      <c r="J52" s="31">
        <v>230</v>
      </c>
      <c r="K52" s="31">
        <v>230</v>
      </c>
      <c r="L52" s="42"/>
      <c r="M52" s="42"/>
      <c r="N52" s="42"/>
      <c r="O52" s="43"/>
      <c r="P52" s="44"/>
    </row>
    <row r="53" spans="1:16" s="4" customFormat="1" ht="52.5" customHeight="1" x14ac:dyDescent="0.2">
      <c r="A53" s="27" t="s">
        <v>48</v>
      </c>
      <c r="B53" s="28" t="s">
        <v>27</v>
      </c>
      <c r="C53" s="28" t="s">
        <v>14</v>
      </c>
      <c r="D53" s="28" t="s">
        <v>49</v>
      </c>
      <c r="E53" s="28" t="s">
        <v>16</v>
      </c>
      <c r="F53" s="29" t="s">
        <v>11</v>
      </c>
      <c r="G53" s="88" t="s">
        <v>61</v>
      </c>
      <c r="H53" s="89"/>
      <c r="I53" s="31">
        <f>I54</f>
        <v>1000</v>
      </c>
      <c r="J53" s="31">
        <f>J54</f>
        <v>1050</v>
      </c>
      <c r="K53" s="31">
        <f>K54</f>
        <v>1100</v>
      </c>
      <c r="L53" s="42"/>
      <c r="M53" s="42"/>
      <c r="N53" s="42" t="e">
        <f>O53-#REF!</f>
        <v>#REF!</v>
      </c>
      <c r="O53" s="43">
        <v>497</v>
      </c>
      <c r="P53" s="44"/>
    </row>
    <row r="54" spans="1:16" s="4" customFormat="1" ht="52.5" customHeight="1" x14ac:dyDescent="0.2">
      <c r="A54" s="27" t="s">
        <v>48</v>
      </c>
      <c r="B54" s="28" t="s">
        <v>27</v>
      </c>
      <c r="C54" s="28" t="s">
        <v>4</v>
      </c>
      <c r="D54" s="28" t="s">
        <v>29</v>
      </c>
      <c r="E54" s="28" t="s">
        <v>16</v>
      </c>
      <c r="F54" s="29" t="s">
        <v>11</v>
      </c>
      <c r="G54" s="88" t="s">
        <v>62</v>
      </c>
      <c r="H54" s="89"/>
      <c r="I54" s="31">
        <v>1000</v>
      </c>
      <c r="J54" s="31">
        <v>1050</v>
      </c>
      <c r="K54" s="31">
        <v>1100</v>
      </c>
      <c r="L54" s="42"/>
      <c r="M54" s="42"/>
      <c r="N54" s="42" t="e">
        <f>O54-#REF!</f>
        <v>#REF!</v>
      </c>
      <c r="O54" s="43">
        <v>497</v>
      </c>
      <c r="P54" s="44"/>
    </row>
    <row r="55" spans="1:16" s="4" customFormat="1" ht="33.75" customHeight="1" x14ac:dyDescent="0.2">
      <c r="A55" s="27" t="s">
        <v>48</v>
      </c>
      <c r="B55" s="28" t="s">
        <v>27</v>
      </c>
      <c r="C55" s="28" t="s">
        <v>105</v>
      </c>
      <c r="D55" s="28" t="s">
        <v>49</v>
      </c>
      <c r="E55" s="28" t="s">
        <v>16</v>
      </c>
      <c r="F55" s="29" t="s">
        <v>11</v>
      </c>
      <c r="G55" s="88" t="s">
        <v>106</v>
      </c>
      <c r="H55" s="89"/>
      <c r="I55" s="31">
        <f>I56</f>
        <v>250</v>
      </c>
      <c r="J55" s="31">
        <f>J56</f>
        <v>250</v>
      </c>
      <c r="K55" s="31">
        <f>K56</f>
        <v>250</v>
      </c>
      <c r="L55" s="42"/>
      <c r="M55" s="42"/>
      <c r="N55" s="42"/>
      <c r="O55" s="43"/>
      <c r="P55" s="44"/>
    </row>
    <row r="56" spans="1:16" s="4" customFormat="1" ht="33" customHeight="1" x14ac:dyDescent="0.2">
      <c r="A56" s="27" t="s">
        <v>48</v>
      </c>
      <c r="B56" s="28" t="s">
        <v>27</v>
      </c>
      <c r="C56" s="28" t="s">
        <v>107</v>
      </c>
      <c r="D56" s="28" t="s">
        <v>29</v>
      </c>
      <c r="E56" s="28" t="s">
        <v>16</v>
      </c>
      <c r="F56" s="29" t="s">
        <v>11</v>
      </c>
      <c r="G56" s="88" t="s">
        <v>108</v>
      </c>
      <c r="H56" s="89"/>
      <c r="I56" s="31">
        <v>250</v>
      </c>
      <c r="J56" s="31">
        <v>250</v>
      </c>
      <c r="K56" s="31">
        <v>250</v>
      </c>
      <c r="L56" s="42"/>
      <c r="M56" s="42"/>
      <c r="N56" s="42"/>
      <c r="O56" s="43"/>
      <c r="P56" s="44"/>
    </row>
    <row r="57" spans="1:16" s="4" customFormat="1" ht="26.25" customHeight="1" x14ac:dyDescent="0.2">
      <c r="A57" s="27" t="s">
        <v>48</v>
      </c>
      <c r="B57" s="28" t="s">
        <v>27</v>
      </c>
      <c r="C57" s="28" t="s">
        <v>98</v>
      </c>
      <c r="D57" s="28" t="s">
        <v>49</v>
      </c>
      <c r="E57" s="28" t="s">
        <v>16</v>
      </c>
      <c r="F57" s="29" t="s">
        <v>11</v>
      </c>
      <c r="G57" s="88" t="s">
        <v>99</v>
      </c>
      <c r="H57" s="89"/>
      <c r="I57" s="31">
        <f>I58</f>
        <v>50</v>
      </c>
      <c r="J57" s="31">
        <f>J58</f>
        <v>55</v>
      </c>
      <c r="K57" s="31">
        <f>K58</f>
        <v>58</v>
      </c>
      <c r="L57" s="42"/>
      <c r="M57" s="42"/>
      <c r="N57" s="42"/>
      <c r="O57" s="43"/>
      <c r="P57" s="44"/>
    </row>
    <row r="58" spans="1:16" s="6" customFormat="1" ht="42" customHeight="1" x14ac:dyDescent="0.2">
      <c r="A58" s="27" t="s">
        <v>48</v>
      </c>
      <c r="B58" s="28" t="s">
        <v>27</v>
      </c>
      <c r="C58" s="28" t="s">
        <v>97</v>
      </c>
      <c r="D58" s="28" t="s">
        <v>29</v>
      </c>
      <c r="E58" s="28" t="s">
        <v>16</v>
      </c>
      <c r="F58" s="29" t="s">
        <v>11</v>
      </c>
      <c r="G58" s="88" t="s">
        <v>96</v>
      </c>
      <c r="H58" s="89"/>
      <c r="I58" s="31">
        <v>50</v>
      </c>
      <c r="J58" s="31">
        <v>55</v>
      </c>
      <c r="K58" s="31">
        <v>58</v>
      </c>
      <c r="L58" s="42"/>
      <c r="M58" s="42"/>
      <c r="N58" s="42"/>
      <c r="O58" s="43"/>
      <c r="P58" s="44"/>
    </row>
    <row r="59" spans="1:16" s="6" customFormat="1" ht="20.100000000000001" customHeight="1" x14ac:dyDescent="0.2">
      <c r="A59" s="23" t="s">
        <v>48</v>
      </c>
      <c r="B59" s="24" t="s">
        <v>31</v>
      </c>
      <c r="C59" s="24" t="s">
        <v>15</v>
      </c>
      <c r="D59" s="24" t="s">
        <v>49</v>
      </c>
      <c r="E59" s="24" t="s">
        <v>16</v>
      </c>
      <c r="F59" s="25" t="s">
        <v>42</v>
      </c>
      <c r="G59" s="86" t="s">
        <v>51</v>
      </c>
      <c r="H59" s="87"/>
      <c r="I59" s="32">
        <f>I60</f>
        <v>92.6</v>
      </c>
      <c r="J59" s="32">
        <f>J60</f>
        <v>92.6</v>
      </c>
      <c r="K59" s="32">
        <f>K60</f>
        <v>92.6</v>
      </c>
      <c r="L59" s="42"/>
      <c r="M59" s="42"/>
      <c r="N59" s="42" t="e">
        <f>O59-#REF!</f>
        <v>#REF!</v>
      </c>
      <c r="O59" s="43">
        <v>194</v>
      </c>
      <c r="P59" s="44"/>
    </row>
    <row r="60" spans="1:16" s="6" customFormat="1" ht="20.100000000000001" customHeight="1" x14ac:dyDescent="0.2">
      <c r="A60" s="27" t="s">
        <v>48</v>
      </c>
      <c r="B60" s="28" t="s">
        <v>31</v>
      </c>
      <c r="C60" s="28" t="s">
        <v>52</v>
      </c>
      <c r="D60" s="28" t="s">
        <v>28</v>
      </c>
      <c r="E60" s="28" t="s">
        <v>16</v>
      </c>
      <c r="F60" s="29" t="s">
        <v>11</v>
      </c>
      <c r="G60" s="92" t="s">
        <v>24</v>
      </c>
      <c r="H60" s="93"/>
      <c r="I60" s="31">
        <f>I61+I62+I63</f>
        <v>92.6</v>
      </c>
      <c r="J60" s="31">
        <f>J61+J62+J63</f>
        <v>92.6</v>
      </c>
      <c r="K60" s="31">
        <f>K61+K62+K63</f>
        <v>92.6</v>
      </c>
      <c r="L60" s="41">
        <f t="shared" ref="L60:P60" si="3">L61+L62+L63</f>
        <v>0</v>
      </c>
      <c r="M60" s="41">
        <f t="shared" si="3"/>
        <v>0</v>
      </c>
      <c r="N60" s="41">
        <f t="shared" si="3"/>
        <v>0</v>
      </c>
      <c r="O60" s="41">
        <f t="shared" si="3"/>
        <v>0</v>
      </c>
      <c r="P60" s="41">
        <f t="shared" si="3"/>
        <v>0</v>
      </c>
    </row>
    <row r="61" spans="1:16" s="6" customFormat="1" ht="30.75" customHeight="1" x14ac:dyDescent="0.2">
      <c r="A61" s="27" t="s">
        <v>48</v>
      </c>
      <c r="B61" s="28" t="s">
        <v>31</v>
      </c>
      <c r="C61" s="28" t="s">
        <v>174</v>
      </c>
      <c r="D61" s="28" t="s">
        <v>28</v>
      </c>
      <c r="E61" s="28" t="s">
        <v>16</v>
      </c>
      <c r="F61" s="29" t="s">
        <v>11</v>
      </c>
      <c r="G61" s="90" t="s">
        <v>176</v>
      </c>
      <c r="H61" s="91"/>
      <c r="I61" s="31">
        <v>92.6</v>
      </c>
      <c r="J61" s="31">
        <v>92.6</v>
      </c>
      <c r="K61" s="31">
        <v>92.6</v>
      </c>
      <c r="L61" s="42"/>
      <c r="M61" s="42"/>
      <c r="N61" s="42"/>
      <c r="O61" s="43"/>
      <c r="P61" s="44"/>
    </row>
    <row r="62" spans="1:16" s="6" customFormat="1" ht="20.100000000000001" customHeight="1" x14ac:dyDescent="0.2">
      <c r="A62" s="27" t="s">
        <v>48</v>
      </c>
      <c r="B62" s="28" t="s">
        <v>31</v>
      </c>
      <c r="C62" s="28" t="s">
        <v>175</v>
      </c>
      <c r="D62" s="28" t="s">
        <v>28</v>
      </c>
      <c r="E62" s="28" t="s">
        <v>16</v>
      </c>
      <c r="F62" s="29" t="s">
        <v>11</v>
      </c>
      <c r="G62" s="90" t="s">
        <v>177</v>
      </c>
      <c r="H62" s="91"/>
      <c r="I62" s="31">
        <v>0</v>
      </c>
      <c r="J62" s="31">
        <v>0</v>
      </c>
      <c r="K62" s="31">
        <v>0</v>
      </c>
      <c r="L62" s="42"/>
      <c r="M62" s="42"/>
      <c r="N62" s="42"/>
      <c r="O62" s="43"/>
      <c r="P62" s="44"/>
    </row>
    <row r="63" spans="1:16" s="6" customFormat="1" ht="20.100000000000001" customHeight="1" x14ac:dyDescent="0.2">
      <c r="A63" s="27" t="s">
        <v>48</v>
      </c>
      <c r="B63" s="28" t="s">
        <v>31</v>
      </c>
      <c r="C63" s="28" t="s">
        <v>245</v>
      </c>
      <c r="D63" s="28" t="s">
        <v>28</v>
      </c>
      <c r="E63" s="28" t="s">
        <v>16</v>
      </c>
      <c r="F63" s="29" t="s">
        <v>11</v>
      </c>
      <c r="G63" s="90" t="s">
        <v>246</v>
      </c>
      <c r="H63" s="91"/>
      <c r="I63" s="31">
        <v>0</v>
      </c>
      <c r="J63" s="31">
        <v>0</v>
      </c>
      <c r="K63" s="31">
        <v>0</v>
      </c>
      <c r="L63" s="42"/>
      <c r="M63" s="42"/>
      <c r="N63" s="42"/>
      <c r="O63" s="43"/>
      <c r="P63" s="44"/>
    </row>
    <row r="64" spans="1:16" s="6" customFormat="1" ht="27" customHeight="1" x14ac:dyDescent="0.2">
      <c r="A64" s="23" t="s">
        <v>48</v>
      </c>
      <c r="B64" s="24" t="s">
        <v>89</v>
      </c>
      <c r="C64" s="24" t="s">
        <v>15</v>
      </c>
      <c r="D64" s="24" t="s">
        <v>49</v>
      </c>
      <c r="E64" s="24" t="s">
        <v>16</v>
      </c>
      <c r="F64" s="25" t="s">
        <v>42</v>
      </c>
      <c r="G64" s="86" t="s">
        <v>95</v>
      </c>
      <c r="H64" s="87"/>
      <c r="I64" s="32">
        <f t="shared" ref="I64:K65" si="4">I65</f>
        <v>110</v>
      </c>
      <c r="J64" s="32">
        <f t="shared" si="4"/>
        <v>120</v>
      </c>
      <c r="K64" s="32">
        <f t="shared" si="4"/>
        <v>130</v>
      </c>
      <c r="L64" s="71"/>
      <c r="M64" s="71"/>
      <c r="N64" s="71"/>
      <c r="O64" s="72"/>
      <c r="P64" s="44"/>
    </row>
    <row r="65" spans="1:16" s="6" customFormat="1" ht="20.100000000000001" customHeight="1" x14ac:dyDescent="0.2">
      <c r="A65" s="27" t="s">
        <v>48</v>
      </c>
      <c r="B65" s="28" t="s">
        <v>89</v>
      </c>
      <c r="C65" s="28" t="s">
        <v>22</v>
      </c>
      <c r="D65" s="28" t="s">
        <v>49</v>
      </c>
      <c r="E65" s="28" t="s">
        <v>16</v>
      </c>
      <c r="F65" s="29" t="s">
        <v>93</v>
      </c>
      <c r="G65" s="88" t="s">
        <v>94</v>
      </c>
      <c r="H65" s="89"/>
      <c r="I65" s="31">
        <f t="shared" si="4"/>
        <v>110</v>
      </c>
      <c r="J65" s="31">
        <f t="shared" si="4"/>
        <v>120</v>
      </c>
      <c r="K65" s="31">
        <f t="shared" si="4"/>
        <v>130</v>
      </c>
      <c r="L65" s="42"/>
      <c r="M65" s="42"/>
      <c r="N65" s="42"/>
      <c r="O65" s="43"/>
      <c r="P65" s="44"/>
    </row>
    <row r="66" spans="1:16" s="6" customFormat="1" ht="36" customHeight="1" x14ac:dyDescent="0.2">
      <c r="A66" s="27" t="s">
        <v>48</v>
      </c>
      <c r="B66" s="28" t="s">
        <v>89</v>
      </c>
      <c r="C66" s="28" t="s">
        <v>92</v>
      </c>
      <c r="D66" s="28" t="s">
        <v>29</v>
      </c>
      <c r="E66" s="28" t="s">
        <v>16</v>
      </c>
      <c r="F66" s="29" t="s">
        <v>93</v>
      </c>
      <c r="G66" s="92" t="s">
        <v>91</v>
      </c>
      <c r="H66" s="93"/>
      <c r="I66" s="31">
        <v>110</v>
      </c>
      <c r="J66" s="31">
        <v>120</v>
      </c>
      <c r="K66" s="31">
        <v>130</v>
      </c>
      <c r="L66" s="42"/>
      <c r="M66" s="42"/>
      <c r="N66" s="42"/>
      <c r="O66" s="43"/>
      <c r="P66" s="44"/>
    </row>
    <row r="67" spans="1:16" s="6" customFormat="1" ht="42" customHeight="1" x14ac:dyDescent="0.2">
      <c r="A67" s="23" t="s">
        <v>48</v>
      </c>
      <c r="B67" s="24" t="s">
        <v>77</v>
      </c>
      <c r="C67" s="24" t="s">
        <v>15</v>
      </c>
      <c r="D67" s="24" t="s">
        <v>49</v>
      </c>
      <c r="E67" s="24" t="s">
        <v>16</v>
      </c>
      <c r="F67" s="25" t="s">
        <v>42</v>
      </c>
      <c r="G67" s="86" t="s">
        <v>82</v>
      </c>
      <c r="H67" s="87"/>
      <c r="I67" s="32">
        <f>I68+I71</f>
        <v>2850</v>
      </c>
      <c r="J67" s="32">
        <f>J68+J71</f>
        <v>1350</v>
      </c>
      <c r="K67" s="32">
        <f>K68+K71</f>
        <v>850</v>
      </c>
      <c r="L67" s="42"/>
      <c r="M67" s="42"/>
      <c r="N67" s="42"/>
      <c r="O67" s="43"/>
      <c r="P67" s="44"/>
    </row>
    <row r="68" spans="1:16" s="6" customFormat="1" ht="56.25" customHeight="1" x14ac:dyDescent="0.2">
      <c r="A68" s="27" t="s">
        <v>48</v>
      </c>
      <c r="B68" s="28" t="s">
        <v>77</v>
      </c>
      <c r="C68" s="28" t="s">
        <v>22</v>
      </c>
      <c r="D68" s="28" t="s">
        <v>49</v>
      </c>
      <c r="E68" s="28" t="s">
        <v>16</v>
      </c>
      <c r="F68" s="29" t="s">
        <v>42</v>
      </c>
      <c r="G68" s="92" t="s">
        <v>80</v>
      </c>
      <c r="H68" s="93"/>
      <c r="I68" s="31">
        <f t="shared" ref="I68:K69" si="5">I69</f>
        <v>350</v>
      </c>
      <c r="J68" s="31">
        <f t="shared" si="5"/>
        <v>350</v>
      </c>
      <c r="K68" s="31">
        <f t="shared" si="5"/>
        <v>350</v>
      </c>
      <c r="L68" s="42"/>
      <c r="M68" s="42"/>
      <c r="N68" s="42"/>
      <c r="O68" s="43"/>
      <c r="P68" s="44"/>
    </row>
    <row r="69" spans="1:16" s="6" customFormat="1" ht="72" customHeight="1" x14ac:dyDescent="0.2">
      <c r="A69" s="27" t="s">
        <v>48</v>
      </c>
      <c r="B69" s="28" t="s">
        <v>77</v>
      </c>
      <c r="C69" s="28" t="s">
        <v>81</v>
      </c>
      <c r="D69" s="28" t="s">
        <v>29</v>
      </c>
      <c r="E69" s="28" t="s">
        <v>16</v>
      </c>
      <c r="F69" s="29" t="s">
        <v>79</v>
      </c>
      <c r="G69" s="92" t="s">
        <v>76</v>
      </c>
      <c r="H69" s="93"/>
      <c r="I69" s="31">
        <f t="shared" si="5"/>
        <v>350</v>
      </c>
      <c r="J69" s="31">
        <f t="shared" si="5"/>
        <v>350</v>
      </c>
      <c r="K69" s="31">
        <f t="shared" si="5"/>
        <v>350</v>
      </c>
      <c r="L69" s="41">
        <f>L70</f>
        <v>0</v>
      </c>
      <c r="M69" s="41">
        <f>M70</f>
        <v>0</v>
      </c>
      <c r="N69" s="41">
        <f>N70</f>
        <v>0</v>
      </c>
      <c r="O69" s="41">
        <f>O70</f>
        <v>0</v>
      </c>
      <c r="P69" s="44"/>
    </row>
    <row r="70" spans="1:16" s="6" customFormat="1" ht="69.75" customHeight="1" x14ac:dyDescent="0.2">
      <c r="A70" s="27" t="s">
        <v>48</v>
      </c>
      <c r="B70" s="28" t="s">
        <v>77</v>
      </c>
      <c r="C70" s="28" t="s">
        <v>78</v>
      </c>
      <c r="D70" s="28" t="s">
        <v>29</v>
      </c>
      <c r="E70" s="28" t="s">
        <v>16</v>
      </c>
      <c r="F70" s="29" t="s">
        <v>79</v>
      </c>
      <c r="G70" s="92" t="s">
        <v>76</v>
      </c>
      <c r="H70" s="93"/>
      <c r="I70" s="31">
        <v>350</v>
      </c>
      <c r="J70" s="31">
        <v>350</v>
      </c>
      <c r="K70" s="31">
        <v>350</v>
      </c>
      <c r="L70" s="42"/>
      <c r="M70" s="42"/>
      <c r="N70" s="42"/>
      <c r="O70" s="43"/>
      <c r="P70" s="44"/>
    </row>
    <row r="71" spans="1:16" s="6" customFormat="1" ht="31.5" customHeight="1" x14ac:dyDescent="0.2">
      <c r="A71" s="27" t="s">
        <v>48</v>
      </c>
      <c r="B71" s="28" t="s">
        <v>77</v>
      </c>
      <c r="C71" s="28" t="s">
        <v>101</v>
      </c>
      <c r="D71" s="28" t="s">
        <v>49</v>
      </c>
      <c r="E71" s="28" t="s">
        <v>16</v>
      </c>
      <c r="F71" s="29" t="s">
        <v>102</v>
      </c>
      <c r="G71" s="88" t="s">
        <v>103</v>
      </c>
      <c r="H71" s="89"/>
      <c r="I71" s="31">
        <f>I72+I73</f>
        <v>2500</v>
      </c>
      <c r="J71" s="31">
        <f>J72+J73</f>
        <v>1000</v>
      </c>
      <c r="K71" s="31">
        <f>K72+K73</f>
        <v>500</v>
      </c>
      <c r="L71" s="42"/>
      <c r="M71" s="42"/>
      <c r="N71" s="42"/>
      <c r="O71" s="43"/>
      <c r="P71" s="44"/>
    </row>
    <row r="72" spans="1:16" s="6" customFormat="1" ht="45.75" customHeight="1" x14ac:dyDescent="0.2">
      <c r="A72" s="27" t="s">
        <v>48</v>
      </c>
      <c r="B72" s="28" t="s">
        <v>77</v>
      </c>
      <c r="C72" s="28" t="s">
        <v>104</v>
      </c>
      <c r="D72" s="28" t="s">
        <v>29</v>
      </c>
      <c r="E72" s="28" t="s">
        <v>16</v>
      </c>
      <c r="F72" s="29" t="s">
        <v>102</v>
      </c>
      <c r="G72" s="88" t="s">
        <v>137</v>
      </c>
      <c r="H72" s="89"/>
      <c r="I72" s="31">
        <v>2380</v>
      </c>
      <c r="J72" s="31">
        <v>880</v>
      </c>
      <c r="K72" s="31">
        <v>380</v>
      </c>
      <c r="L72" s="42"/>
      <c r="M72" s="42"/>
      <c r="N72" s="42"/>
      <c r="O72" s="43"/>
      <c r="P72" s="44"/>
    </row>
    <row r="73" spans="1:16" s="6" customFormat="1" ht="36" customHeight="1" x14ac:dyDescent="0.2">
      <c r="A73" s="27" t="s">
        <v>48</v>
      </c>
      <c r="B73" s="28" t="s">
        <v>77</v>
      </c>
      <c r="C73" s="28" t="s">
        <v>104</v>
      </c>
      <c r="D73" s="28" t="s">
        <v>89</v>
      </c>
      <c r="E73" s="28" t="s">
        <v>16</v>
      </c>
      <c r="F73" s="29" t="s">
        <v>102</v>
      </c>
      <c r="G73" s="88" t="s">
        <v>189</v>
      </c>
      <c r="H73" s="89"/>
      <c r="I73" s="31">
        <v>120</v>
      </c>
      <c r="J73" s="31">
        <v>120</v>
      </c>
      <c r="K73" s="31">
        <v>120</v>
      </c>
      <c r="L73" s="42"/>
      <c r="M73" s="42"/>
      <c r="N73" s="42"/>
      <c r="O73" s="43"/>
      <c r="P73" s="44"/>
    </row>
    <row r="74" spans="1:16" s="6" customFormat="1" ht="25.5" customHeight="1" x14ac:dyDescent="0.2">
      <c r="A74" s="23" t="s">
        <v>48</v>
      </c>
      <c r="B74" s="24" t="s">
        <v>171</v>
      </c>
      <c r="C74" s="24" t="s">
        <v>15</v>
      </c>
      <c r="D74" s="24" t="s">
        <v>49</v>
      </c>
      <c r="E74" s="24" t="s">
        <v>16</v>
      </c>
      <c r="F74" s="25" t="s">
        <v>42</v>
      </c>
      <c r="G74" s="86" t="s">
        <v>170</v>
      </c>
      <c r="H74" s="123"/>
      <c r="I74" s="32">
        <f t="shared" ref="I74:K75" si="6">I75</f>
        <v>1</v>
      </c>
      <c r="J74" s="32">
        <f t="shared" si="6"/>
        <v>1</v>
      </c>
      <c r="K74" s="32">
        <f t="shared" si="6"/>
        <v>1</v>
      </c>
      <c r="L74" s="42"/>
      <c r="M74" s="42"/>
      <c r="N74" s="42"/>
      <c r="O74" s="43"/>
      <c r="P74" s="44"/>
    </row>
    <row r="75" spans="1:16" s="6" customFormat="1" ht="31.5" customHeight="1" x14ac:dyDescent="0.2">
      <c r="A75" s="27" t="s">
        <v>48</v>
      </c>
      <c r="B75" s="28" t="s">
        <v>171</v>
      </c>
      <c r="C75" s="28" t="s">
        <v>81</v>
      </c>
      <c r="D75" s="28" t="s">
        <v>49</v>
      </c>
      <c r="E75" s="28" t="s">
        <v>16</v>
      </c>
      <c r="F75" s="29" t="s">
        <v>17</v>
      </c>
      <c r="G75" s="88" t="s">
        <v>172</v>
      </c>
      <c r="H75" s="124"/>
      <c r="I75" s="31">
        <f t="shared" si="6"/>
        <v>1</v>
      </c>
      <c r="J75" s="31">
        <f t="shared" si="6"/>
        <v>1</v>
      </c>
      <c r="K75" s="31">
        <f t="shared" si="6"/>
        <v>1</v>
      </c>
      <c r="L75" s="42"/>
      <c r="M75" s="42"/>
      <c r="N75" s="42"/>
      <c r="O75" s="43"/>
      <c r="P75" s="44"/>
    </row>
    <row r="76" spans="1:16" s="6" customFormat="1" ht="29.25" customHeight="1" x14ac:dyDescent="0.2">
      <c r="A76" s="27" t="s">
        <v>48</v>
      </c>
      <c r="B76" s="28" t="s">
        <v>171</v>
      </c>
      <c r="C76" s="28" t="s">
        <v>81</v>
      </c>
      <c r="D76" s="28" t="s">
        <v>29</v>
      </c>
      <c r="E76" s="28" t="s">
        <v>16</v>
      </c>
      <c r="F76" s="29" t="s">
        <v>17</v>
      </c>
      <c r="G76" s="88" t="s">
        <v>172</v>
      </c>
      <c r="H76" s="124"/>
      <c r="I76" s="31">
        <v>1</v>
      </c>
      <c r="J76" s="31">
        <v>1</v>
      </c>
      <c r="K76" s="31">
        <v>1</v>
      </c>
      <c r="L76" s="42"/>
      <c r="M76" s="42"/>
      <c r="N76" s="42"/>
      <c r="O76" s="43"/>
      <c r="P76" s="44"/>
    </row>
    <row r="77" spans="1:16" s="6" customFormat="1" ht="20.100000000000001" customHeight="1" x14ac:dyDescent="0.2">
      <c r="A77" s="23" t="s">
        <v>48</v>
      </c>
      <c r="B77" s="24" t="s">
        <v>32</v>
      </c>
      <c r="C77" s="24" t="s">
        <v>15</v>
      </c>
      <c r="D77" s="24" t="s">
        <v>49</v>
      </c>
      <c r="E77" s="24" t="s">
        <v>16</v>
      </c>
      <c r="F77" s="25" t="s">
        <v>42</v>
      </c>
      <c r="G77" s="86" t="s">
        <v>34</v>
      </c>
      <c r="H77" s="87"/>
      <c r="I77" s="32">
        <f>I78+I90+I92+I95</f>
        <v>63</v>
      </c>
      <c r="J77" s="32">
        <f>J78+J90+J92+J95</f>
        <v>66</v>
      </c>
      <c r="K77" s="32">
        <f>K78+K90+K92+K95</f>
        <v>69</v>
      </c>
      <c r="L77" s="42"/>
      <c r="M77" s="42"/>
      <c r="N77" s="42" t="e">
        <f>O77-#REF!</f>
        <v>#REF!</v>
      </c>
      <c r="O77" s="43">
        <v>432</v>
      </c>
      <c r="P77" s="44"/>
    </row>
    <row r="78" spans="1:16" s="6" customFormat="1" ht="47.25" customHeight="1" x14ac:dyDescent="0.2">
      <c r="A78" s="38" t="s">
        <v>48</v>
      </c>
      <c r="B78" s="39" t="s">
        <v>32</v>
      </c>
      <c r="C78" s="39" t="s">
        <v>52</v>
      </c>
      <c r="D78" s="39" t="s">
        <v>28</v>
      </c>
      <c r="E78" s="39" t="s">
        <v>16</v>
      </c>
      <c r="F78" s="40" t="s">
        <v>17</v>
      </c>
      <c r="G78" s="121" t="s">
        <v>196</v>
      </c>
      <c r="H78" s="122"/>
      <c r="I78" s="41">
        <f>I80+I81+I84+I85+I86+I87+I82+I83+I79+I88</f>
        <v>23</v>
      </c>
      <c r="J78" s="41">
        <f>J80+J81+J84+J85+J86+J87+J82+J83+J79+J88</f>
        <v>23</v>
      </c>
      <c r="K78" s="41">
        <f>K80+K81+K84+K85+K86+K87+K82+K83+K79+K88</f>
        <v>23</v>
      </c>
      <c r="L78" s="42"/>
      <c r="M78" s="42"/>
      <c r="N78" s="42"/>
      <c r="O78" s="43"/>
      <c r="P78" s="44"/>
    </row>
    <row r="79" spans="1:16" s="6" customFormat="1" ht="96.75" customHeight="1" x14ac:dyDescent="0.2">
      <c r="A79" s="61" t="s">
        <v>48</v>
      </c>
      <c r="B79" s="62" t="s">
        <v>32</v>
      </c>
      <c r="C79" s="62" t="s">
        <v>224</v>
      </c>
      <c r="D79" s="62" t="s">
        <v>28</v>
      </c>
      <c r="E79" s="62" t="s">
        <v>16</v>
      </c>
      <c r="F79" s="63" t="s">
        <v>17</v>
      </c>
      <c r="G79" s="125" t="s">
        <v>225</v>
      </c>
      <c r="H79" s="126"/>
      <c r="I79" s="31">
        <v>3</v>
      </c>
      <c r="J79" s="31">
        <v>3</v>
      </c>
      <c r="K79" s="31">
        <v>3</v>
      </c>
      <c r="L79" s="42"/>
      <c r="M79" s="42"/>
      <c r="N79" s="42"/>
      <c r="O79" s="43"/>
      <c r="P79" s="44"/>
    </row>
    <row r="80" spans="1:16" s="6" customFormat="1" ht="113.25" customHeight="1" x14ac:dyDescent="0.2">
      <c r="A80" s="27" t="s">
        <v>48</v>
      </c>
      <c r="B80" s="28" t="s">
        <v>32</v>
      </c>
      <c r="C80" s="28" t="s">
        <v>190</v>
      </c>
      <c r="D80" s="28" t="s">
        <v>28</v>
      </c>
      <c r="E80" s="28" t="s">
        <v>16</v>
      </c>
      <c r="F80" s="29" t="s">
        <v>17</v>
      </c>
      <c r="G80" s="119" t="s">
        <v>198</v>
      </c>
      <c r="H80" s="120"/>
      <c r="I80" s="31">
        <v>12</v>
      </c>
      <c r="J80" s="31">
        <v>12</v>
      </c>
      <c r="K80" s="31">
        <v>12</v>
      </c>
      <c r="L80" s="42"/>
      <c r="M80" s="42"/>
      <c r="N80" s="42"/>
      <c r="O80" s="43"/>
      <c r="P80" s="44"/>
    </row>
    <row r="81" spans="1:16" s="6" customFormat="1" ht="96" customHeight="1" x14ac:dyDescent="0.2">
      <c r="A81" s="27" t="s">
        <v>48</v>
      </c>
      <c r="B81" s="28" t="s">
        <v>32</v>
      </c>
      <c r="C81" s="28" t="s">
        <v>191</v>
      </c>
      <c r="D81" s="28" t="s">
        <v>28</v>
      </c>
      <c r="E81" s="28" t="s">
        <v>16</v>
      </c>
      <c r="F81" s="29" t="s">
        <v>17</v>
      </c>
      <c r="G81" s="119" t="s">
        <v>197</v>
      </c>
      <c r="H81" s="120"/>
      <c r="I81" s="31">
        <v>3</v>
      </c>
      <c r="J81" s="31">
        <v>3</v>
      </c>
      <c r="K81" s="31">
        <v>3</v>
      </c>
      <c r="L81" s="42"/>
      <c r="M81" s="42"/>
      <c r="N81" s="42"/>
      <c r="O81" s="43"/>
      <c r="P81" s="44"/>
    </row>
    <row r="82" spans="1:16" s="6" customFormat="1" ht="96" customHeight="1" x14ac:dyDescent="0.2">
      <c r="A82" s="27" t="s">
        <v>48</v>
      </c>
      <c r="B82" s="28" t="s">
        <v>32</v>
      </c>
      <c r="C82" s="28" t="s">
        <v>226</v>
      </c>
      <c r="D82" s="28" t="s">
        <v>28</v>
      </c>
      <c r="E82" s="28" t="s">
        <v>16</v>
      </c>
      <c r="F82" s="29" t="s">
        <v>17</v>
      </c>
      <c r="G82" s="119" t="s">
        <v>227</v>
      </c>
      <c r="H82" s="120"/>
      <c r="I82" s="31">
        <v>1</v>
      </c>
      <c r="J82" s="31">
        <v>1</v>
      </c>
      <c r="K82" s="31">
        <v>1</v>
      </c>
      <c r="L82" s="42"/>
      <c r="M82" s="42"/>
      <c r="N82" s="42"/>
      <c r="O82" s="43"/>
      <c r="P82" s="44"/>
    </row>
    <row r="83" spans="1:16" s="6" customFormat="1" ht="96" customHeight="1" x14ac:dyDescent="0.2">
      <c r="A83" s="27" t="s">
        <v>48</v>
      </c>
      <c r="B83" s="28" t="s">
        <v>32</v>
      </c>
      <c r="C83" s="28" t="s">
        <v>228</v>
      </c>
      <c r="D83" s="28" t="s">
        <v>28</v>
      </c>
      <c r="E83" s="28" t="s">
        <v>16</v>
      </c>
      <c r="F83" s="29" t="s">
        <v>17</v>
      </c>
      <c r="G83" s="119" t="s">
        <v>229</v>
      </c>
      <c r="H83" s="120"/>
      <c r="I83" s="31">
        <v>1</v>
      </c>
      <c r="J83" s="31">
        <v>1</v>
      </c>
      <c r="K83" s="31">
        <v>1</v>
      </c>
      <c r="L83" s="42"/>
      <c r="M83" s="42"/>
      <c r="N83" s="42"/>
      <c r="O83" s="43"/>
      <c r="P83" s="44"/>
    </row>
    <row r="84" spans="1:16" s="6" customFormat="1" ht="119.25" customHeight="1" x14ac:dyDescent="0.2">
      <c r="A84" s="27" t="s">
        <v>48</v>
      </c>
      <c r="B84" s="28" t="s">
        <v>32</v>
      </c>
      <c r="C84" s="28" t="s">
        <v>192</v>
      </c>
      <c r="D84" s="28" t="s">
        <v>28</v>
      </c>
      <c r="E84" s="28" t="s">
        <v>16</v>
      </c>
      <c r="F84" s="29" t="s">
        <v>17</v>
      </c>
      <c r="G84" s="119" t="s">
        <v>199</v>
      </c>
      <c r="H84" s="120"/>
      <c r="I84" s="31">
        <v>1</v>
      </c>
      <c r="J84" s="31">
        <v>1</v>
      </c>
      <c r="K84" s="31">
        <v>1</v>
      </c>
      <c r="L84" s="42"/>
      <c r="M84" s="42"/>
      <c r="N84" s="42"/>
      <c r="O84" s="43"/>
      <c r="P84" s="44"/>
    </row>
    <row r="85" spans="1:16" s="6" customFormat="1" ht="98.25" customHeight="1" x14ac:dyDescent="0.2">
      <c r="A85" s="27" t="s">
        <v>48</v>
      </c>
      <c r="B85" s="28" t="s">
        <v>32</v>
      </c>
      <c r="C85" s="28" t="s">
        <v>193</v>
      </c>
      <c r="D85" s="28" t="s">
        <v>28</v>
      </c>
      <c r="E85" s="28" t="s">
        <v>16</v>
      </c>
      <c r="F85" s="29" t="s">
        <v>17</v>
      </c>
      <c r="G85" s="119" t="s">
        <v>200</v>
      </c>
      <c r="H85" s="120"/>
      <c r="I85" s="31">
        <v>1</v>
      </c>
      <c r="J85" s="31">
        <v>1</v>
      </c>
      <c r="K85" s="31">
        <v>1</v>
      </c>
      <c r="L85" s="42"/>
      <c r="M85" s="42"/>
      <c r="N85" s="42"/>
      <c r="O85" s="43"/>
      <c r="P85" s="44"/>
    </row>
    <row r="86" spans="1:16" s="6" customFormat="1" ht="90.75" customHeight="1" x14ac:dyDescent="0.2">
      <c r="A86" s="27" t="s">
        <v>48</v>
      </c>
      <c r="B86" s="28" t="s">
        <v>32</v>
      </c>
      <c r="C86" s="28" t="s">
        <v>194</v>
      </c>
      <c r="D86" s="28" t="s">
        <v>28</v>
      </c>
      <c r="E86" s="28" t="s">
        <v>16</v>
      </c>
      <c r="F86" s="29" t="s">
        <v>17</v>
      </c>
      <c r="G86" s="119" t="s">
        <v>201</v>
      </c>
      <c r="H86" s="120"/>
      <c r="I86" s="31">
        <v>1</v>
      </c>
      <c r="J86" s="31">
        <v>1</v>
      </c>
      <c r="K86" s="31">
        <v>1</v>
      </c>
      <c r="L86" s="42"/>
      <c r="M86" s="42"/>
      <c r="N86" s="42"/>
      <c r="O86" s="43"/>
      <c r="P86" s="44"/>
    </row>
    <row r="87" spans="1:16" s="6" customFormat="1" ht="108.75" hidden="1" customHeight="1" x14ac:dyDescent="0.2">
      <c r="A87" s="27" t="s">
        <v>48</v>
      </c>
      <c r="B87" s="28" t="s">
        <v>32</v>
      </c>
      <c r="C87" s="28" t="s">
        <v>195</v>
      </c>
      <c r="D87" s="28" t="s">
        <v>28</v>
      </c>
      <c r="E87" s="28" t="s">
        <v>16</v>
      </c>
      <c r="F87" s="29" t="s">
        <v>17</v>
      </c>
      <c r="G87" s="119" t="s">
        <v>202</v>
      </c>
      <c r="H87" s="120"/>
      <c r="I87" s="31">
        <v>0</v>
      </c>
      <c r="J87" s="31">
        <v>0</v>
      </c>
      <c r="K87" s="31">
        <v>0</v>
      </c>
      <c r="L87" s="42"/>
      <c r="M87" s="42"/>
      <c r="N87" s="42"/>
      <c r="O87" s="43"/>
      <c r="P87" s="44"/>
    </row>
    <row r="88" spans="1:16" s="6" customFormat="1" ht="28.5" hidden="1" customHeight="1" x14ac:dyDescent="0.2">
      <c r="A88" s="38" t="s">
        <v>48</v>
      </c>
      <c r="B88" s="39" t="s">
        <v>32</v>
      </c>
      <c r="C88" s="39" t="s">
        <v>286</v>
      </c>
      <c r="D88" s="39" t="s">
        <v>28</v>
      </c>
      <c r="E88" s="39" t="s">
        <v>16</v>
      </c>
      <c r="F88" s="40" t="s">
        <v>17</v>
      </c>
      <c r="G88" s="121" t="s">
        <v>287</v>
      </c>
      <c r="H88" s="122"/>
      <c r="I88" s="41">
        <f>I89</f>
        <v>0</v>
      </c>
      <c r="J88" s="41">
        <f>J89</f>
        <v>0</v>
      </c>
      <c r="K88" s="41">
        <f>K89</f>
        <v>0</v>
      </c>
      <c r="L88" s="42"/>
      <c r="M88" s="42"/>
      <c r="N88" s="42"/>
      <c r="O88" s="43"/>
      <c r="P88" s="44"/>
    </row>
    <row r="89" spans="1:16" s="6" customFormat="1" ht="187.5" hidden="1" customHeight="1" x14ac:dyDescent="0.2">
      <c r="A89" s="27" t="s">
        <v>48</v>
      </c>
      <c r="B89" s="28" t="s">
        <v>32</v>
      </c>
      <c r="C89" s="28" t="s">
        <v>284</v>
      </c>
      <c r="D89" s="28" t="s">
        <v>28</v>
      </c>
      <c r="E89" s="28" t="s">
        <v>16</v>
      </c>
      <c r="F89" s="29" t="s">
        <v>17</v>
      </c>
      <c r="G89" s="119" t="s">
        <v>285</v>
      </c>
      <c r="H89" s="120"/>
      <c r="I89" s="31">
        <v>0</v>
      </c>
      <c r="J89" s="31">
        <v>0</v>
      </c>
      <c r="K89" s="31">
        <v>0</v>
      </c>
      <c r="L89" s="42"/>
      <c r="M89" s="42"/>
      <c r="N89" s="42"/>
      <c r="O89" s="43"/>
      <c r="P89" s="44"/>
    </row>
    <row r="90" spans="1:16" s="7" customFormat="1" ht="90.75" customHeight="1" x14ac:dyDescent="0.2">
      <c r="A90" s="38" t="s">
        <v>48</v>
      </c>
      <c r="B90" s="39" t="s">
        <v>32</v>
      </c>
      <c r="C90" s="39" t="s">
        <v>98</v>
      </c>
      <c r="D90" s="39" t="s">
        <v>49</v>
      </c>
      <c r="E90" s="39" t="s">
        <v>16</v>
      </c>
      <c r="F90" s="40" t="s">
        <v>17</v>
      </c>
      <c r="G90" s="129" t="s">
        <v>179</v>
      </c>
      <c r="H90" s="130"/>
      <c r="I90" s="41">
        <f>I91</f>
        <v>40</v>
      </c>
      <c r="J90" s="41">
        <f>J91</f>
        <v>43</v>
      </c>
      <c r="K90" s="41">
        <f>K91</f>
        <v>46</v>
      </c>
      <c r="L90" s="42"/>
      <c r="M90" s="42"/>
      <c r="N90" s="42" t="e">
        <f>O90-#REF!</f>
        <v>#REF!</v>
      </c>
      <c r="O90" s="43">
        <v>294</v>
      </c>
      <c r="P90" s="46"/>
    </row>
    <row r="91" spans="1:16" s="7" customFormat="1" ht="49.5" customHeight="1" x14ac:dyDescent="0.2">
      <c r="A91" s="27" t="s">
        <v>48</v>
      </c>
      <c r="B91" s="28" t="s">
        <v>32</v>
      </c>
      <c r="C91" s="28" t="s">
        <v>178</v>
      </c>
      <c r="D91" s="28" t="s">
        <v>29</v>
      </c>
      <c r="E91" s="28" t="s">
        <v>16</v>
      </c>
      <c r="F91" s="29" t="s">
        <v>17</v>
      </c>
      <c r="G91" s="88" t="s">
        <v>169</v>
      </c>
      <c r="H91" s="89"/>
      <c r="I91" s="31">
        <v>40</v>
      </c>
      <c r="J91" s="31">
        <v>43</v>
      </c>
      <c r="K91" s="31">
        <v>46</v>
      </c>
      <c r="L91" s="42"/>
      <c r="M91" s="42"/>
      <c r="N91" s="42" t="e">
        <f>O91-#REF!</f>
        <v>#REF!</v>
      </c>
      <c r="O91" s="43">
        <v>294</v>
      </c>
      <c r="P91" s="46"/>
    </row>
    <row r="92" spans="1:16" s="7" customFormat="1" ht="27" hidden="1" customHeight="1" x14ac:dyDescent="0.2">
      <c r="A92" s="27" t="s">
        <v>48</v>
      </c>
      <c r="B92" s="28" t="s">
        <v>32</v>
      </c>
      <c r="C92" s="28" t="s">
        <v>109</v>
      </c>
      <c r="D92" s="28" t="s">
        <v>49</v>
      </c>
      <c r="E92" s="28" t="s">
        <v>16</v>
      </c>
      <c r="F92" s="29" t="s">
        <v>17</v>
      </c>
      <c r="G92" s="90" t="s">
        <v>252</v>
      </c>
      <c r="H92" s="91"/>
      <c r="I92" s="31">
        <f t="shared" ref="I92:K93" si="7">I93</f>
        <v>0</v>
      </c>
      <c r="J92" s="31">
        <f t="shared" si="7"/>
        <v>0</v>
      </c>
      <c r="K92" s="31">
        <f t="shared" si="7"/>
        <v>0</v>
      </c>
      <c r="L92" s="42"/>
      <c r="M92" s="42"/>
      <c r="N92" s="42"/>
      <c r="O92" s="43"/>
      <c r="P92" s="46"/>
    </row>
    <row r="93" spans="1:16" s="7" customFormat="1" ht="27" hidden="1" customHeight="1" x14ac:dyDescent="0.2">
      <c r="A93" s="27" t="s">
        <v>48</v>
      </c>
      <c r="B93" s="28" t="s">
        <v>32</v>
      </c>
      <c r="C93" s="28" t="s">
        <v>253</v>
      </c>
      <c r="D93" s="28" t="s">
        <v>49</v>
      </c>
      <c r="E93" s="28" t="s">
        <v>16</v>
      </c>
      <c r="F93" s="29" t="s">
        <v>17</v>
      </c>
      <c r="G93" s="90" t="s">
        <v>254</v>
      </c>
      <c r="H93" s="91"/>
      <c r="I93" s="31">
        <f t="shared" si="7"/>
        <v>0</v>
      </c>
      <c r="J93" s="31">
        <f t="shared" si="7"/>
        <v>0</v>
      </c>
      <c r="K93" s="31">
        <f t="shared" si="7"/>
        <v>0</v>
      </c>
      <c r="L93" s="42"/>
      <c r="M93" s="42"/>
      <c r="N93" s="42"/>
      <c r="O93" s="43"/>
      <c r="P93" s="46"/>
    </row>
    <row r="94" spans="1:16" s="7" customFormat="1" ht="113.25" hidden="1" customHeight="1" x14ac:dyDescent="0.2">
      <c r="A94" s="27" t="s">
        <v>48</v>
      </c>
      <c r="B94" s="28" t="s">
        <v>32</v>
      </c>
      <c r="C94" s="28" t="s">
        <v>251</v>
      </c>
      <c r="D94" s="28" t="s">
        <v>29</v>
      </c>
      <c r="E94" s="28" t="s">
        <v>16</v>
      </c>
      <c r="F94" s="29" t="s">
        <v>17</v>
      </c>
      <c r="G94" s="88" t="s">
        <v>255</v>
      </c>
      <c r="H94" s="89"/>
      <c r="I94" s="31">
        <v>0</v>
      </c>
      <c r="J94" s="31">
        <v>0</v>
      </c>
      <c r="K94" s="31">
        <v>0</v>
      </c>
      <c r="L94" s="42"/>
      <c r="M94" s="42"/>
      <c r="N94" s="42"/>
      <c r="O94" s="43"/>
      <c r="P94" s="46"/>
    </row>
    <row r="95" spans="1:16" s="7" customFormat="1" ht="72" hidden="1" customHeight="1" x14ac:dyDescent="0.2">
      <c r="A95" s="27" t="s">
        <v>48</v>
      </c>
      <c r="B95" s="28" t="s">
        <v>32</v>
      </c>
      <c r="C95" s="28" t="s">
        <v>259</v>
      </c>
      <c r="D95" s="28" t="s">
        <v>49</v>
      </c>
      <c r="E95" s="28" t="s">
        <v>16</v>
      </c>
      <c r="F95" s="29" t="s">
        <v>17</v>
      </c>
      <c r="G95" s="88" t="s">
        <v>260</v>
      </c>
      <c r="H95" s="89"/>
      <c r="I95" s="31">
        <f>I96</f>
        <v>0</v>
      </c>
      <c r="J95" s="31">
        <f>J96</f>
        <v>0</v>
      </c>
      <c r="K95" s="31">
        <f>K96</f>
        <v>0</v>
      </c>
      <c r="L95" s="42"/>
      <c r="M95" s="42"/>
      <c r="N95" s="42"/>
      <c r="O95" s="43"/>
      <c r="P95" s="46"/>
    </row>
    <row r="96" spans="1:16" s="7" customFormat="1" ht="50.25" hidden="1" customHeight="1" x14ac:dyDescent="0.2">
      <c r="A96" s="27" t="s">
        <v>48</v>
      </c>
      <c r="B96" s="28" t="s">
        <v>32</v>
      </c>
      <c r="C96" s="28" t="s">
        <v>256</v>
      </c>
      <c r="D96" s="28" t="s">
        <v>28</v>
      </c>
      <c r="E96" s="28" t="s">
        <v>257</v>
      </c>
      <c r="F96" s="29" t="s">
        <v>17</v>
      </c>
      <c r="G96" s="88" t="s">
        <v>258</v>
      </c>
      <c r="H96" s="89"/>
      <c r="I96" s="31">
        <v>0</v>
      </c>
      <c r="J96" s="31">
        <v>0</v>
      </c>
      <c r="K96" s="31">
        <v>0</v>
      </c>
      <c r="L96" s="42"/>
      <c r="M96" s="42"/>
      <c r="N96" s="42"/>
      <c r="O96" s="43"/>
      <c r="P96" s="46"/>
    </row>
    <row r="97" spans="1:16" s="7" customFormat="1" ht="24.75" customHeight="1" x14ac:dyDescent="0.2">
      <c r="A97" s="23" t="s">
        <v>48</v>
      </c>
      <c r="B97" s="24" t="s">
        <v>163</v>
      </c>
      <c r="C97" s="24" t="s">
        <v>15</v>
      </c>
      <c r="D97" s="24" t="s">
        <v>49</v>
      </c>
      <c r="E97" s="24" t="s">
        <v>16</v>
      </c>
      <c r="F97" s="25" t="s">
        <v>42</v>
      </c>
      <c r="G97" s="86" t="s">
        <v>161</v>
      </c>
      <c r="H97" s="123"/>
      <c r="I97" s="32">
        <f t="shared" ref="I97:K98" si="8">I98</f>
        <v>50</v>
      </c>
      <c r="J97" s="32">
        <f t="shared" si="8"/>
        <v>60</v>
      </c>
      <c r="K97" s="32">
        <f t="shared" si="8"/>
        <v>70</v>
      </c>
      <c r="L97" s="42"/>
      <c r="M97" s="42"/>
      <c r="N97" s="42"/>
      <c r="O97" s="43"/>
      <c r="P97" s="46"/>
    </row>
    <row r="98" spans="1:16" s="7" customFormat="1" ht="24" customHeight="1" x14ac:dyDescent="0.2">
      <c r="A98" s="27" t="s">
        <v>48</v>
      </c>
      <c r="B98" s="28" t="s">
        <v>163</v>
      </c>
      <c r="C98" s="28" t="s">
        <v>5</v>
      </c>
      <c r="D98" s="28" t="s">
        <v>49</v>
      </c>
      <c r="E98" s="28" t="s">
        <v>16</v>
      </c>
      <c r="F98" s="29" t="s">
        <v>42</v>
      </c>
      <c r="G98" s="88" t="s">
        <v>162</v>
      </c>
      <c r="H98" s="124"/>
      <c r="I98" s="31">
        <f t="shared" si="8"/>
        <v>50</v>
      </c>
      <c r="J98" s="31">
        <f t="shared" si="8"/>
        <v>60</v>
      </c>
      <c r="K98" s="31">
        <f t="shared" si="8"/>
        <v>70</v>
      </c>
      <c r="L98" s="42"/>
      <c r="M98" s="42"/>
      <c r="N98" s="42"/>
      <c r="O98" s="43"/>
      <c r="P98" s="46"/>
    </row>
    <row r="99" spans="1:16" s="7" customFormat="1" ht="22.5" customHeight="1" x14ac:dyDescent="0.2">
      <c r="A99" s="27" t="s">
        <v>48</v>
      </c>
      <c r="B99" s="28" t="s">
        <v>163</v>
      </c>
      <c r="C99" s="28" t="s">
        <v>180</v>
      </c>
      <c r="D99" s="28" t="s">
        <v>29</v>
      </c>
      <c r="E99" s="28" t="s">
        <v>16</v>
      </c>
      <c r="F99" s="29" t="s">
        <v>164</v>
      </c>
      <c r="G99" s="88" t="s">
        <v>181</v>
      </c>
      <c r="H99" s="124"/>
      <c r="I99" s="31">
        <v>50</v>
      </c>
      <c r="J99" s="31">
        <v>60</v>
      </c>
      <c r="K99" s="31">
        <v>70</v>
      </c>
      <c r="L99" s="42"/>
      <c r="M99" s="42"/>
      <c r="N99" s="42"/>
      <c r="O99" s="43"/>
      <c r="P99" s="46"/>
    </row>
    <row r="100" spans="1:16" s="15" customFormat="1" ht="20.100000000000001" customHeight="1" x14ac:dyDescent="0.2">
      <c r="A100" s="19" t="s">
        <v>50</v>
      </c>
      <c r="B100" s="20" t="s">
        <v>49</v>
      </c>
      <c r="C100" s="20" t="s">
        <v>15</v>
      </c>
      <c r="D100" s="20" t="s">
        <v>49</v>
      </c>
      <c r="E100" s="20" t="s">
        <v>16</v>
      </c>
      <c r="F100" s="21" t="s">
        <v>42</v>
      </c>
      <c r="G100" s="108" t="s">
        <v>3</v>
      </c>
      <c r="H100" s="109"/>
      <c r="I100" s="22">
        <f>I101+I166+I169+I173</f>
        <v>394708.6</v>
      </c>
      <c r="J100" s="22">
        <f>J101+J166+J169+J173</f>
        <v>312950.30000000005</v>
      </c>
      <c r="K100" s="22">
        <f>K101+K166+K169+K173</f>
        <v>328019.7</v>
      </c>
      <c r="L100" s="42"/>
      <c r="M100" s="42"/>
      <c r="N100" s="42" t="e">
        <f>O100-#REF!</f>
        <v>#REF!</v>
      </c>
      <c r="O100" s="68">
        <v>136191.5</v>
      </c>
      <c r="P100" s="44"/>
    </row>
    <row r="101" spans="1:16" s="6" customFormat="1" ht="31.5" customHeight="1" x14ac:dyDescent="0.2">
      <c r="A101" s="23" t="s">
        <v>50</v>
      </c>
      <c r="B101" s="24" t="s">
        <v>26</v>
      </c>
      <c r="C101" s="24" t="s">
        <v>15</v>
      </c>
      <c r="D101" s="24" t="s">
        <v>49</v>
      </c>
      <c r="E101" s="24" t="s">
        <v>16</v>
      </c>
      <c r="F101" s="25" t="s">
        <v>42</v>
      </c>
      <c r="G101" s="86" t="s">
        <v>33</v>
      </c>
      <c r="H101" s="87"/>
      <c r="I101" s="26">
        <f>I102+I107+I132+I151</f>
        <v>394558.6</v>
      </c>
      <c r="J101" s="26">
        <f>J102+J107+J132+J151</f>
        <v>312800.30000000005</v>
      </c>
      <c r="K101" s="26">
        <f>K102+K107+K132+K151</f>
        <v>327869.7</v>
      </c>
      <c r="L101" s="42"/>
      <c r="M101" s="42"/>
      <c r="N101" s="42" t="e">
        <f>O101-#REF!</f>
        <v>#REF!</v>
      </c>
      <c r="O101" s="43">
        <v>136191.5</v>
      </c>
      <c r="P101" s="44"/>
    </row>
    <row r="102" spans="1:16" s="3" customFormat="1" ht="26.25" customHeight="1" x14ac:dyDescent="0.2">
      <c r="A102" s="23" t="s">
        <v>50</v>
      </c>
      <c r="B102" s="24" t="s">
        <v>26</v>
      </c>
      <c r="C102" s="24" t="s">
        <v>109</v>
      </c>
      <c r="D102" s="24" t="s">
        <v>49</v>
      </c>
      <c r="E102" s="24" t="s">
        <v>16</v>
      </c>
      <c r="F102" s="25" t="s">
        <v>149</v>
      </c>
      <c r="G102" s="131" t="s">
        <v>120</v>
      </c>
      <c r="H102" s="132"/>
      <c r="I102" s="26">
        <f>I103+I105</f>
        <v>102809</v>
      </c>
      <c r="J102" s="26">
        <f>J103+J105</f>
        <v>87387</v>
      </c>
      <c r="K102" s="26">
        <f>K103+K105</f>
        <v>92947</v>
      </c>
      <c r="L102" s="70">
        <f t="shared" ref="L102:P103" si="9">L103</f>
        <v>0</v>
      </c>
      <c r="M102" s="70">
        <f t="shared" si="9"/>
        <v>0</v>
      </c>
      <c r="N102" s="70">
        <f t="shared" si="9"/>
        <v>0</v>
      </c>
      <c r="O102" s="70">
        <f t="shared" si="9"/>
        <v>0</v>
      </c>
      <c r="P102" s="73"/>
    </row>
    <row r="103" spans="1:16" s="6" customFormat="1" ht="20.100000000000001" customHeight="1" x14ac:dyDescent="0.2">
      <c r="A103" s="38" t="s">
        <v>50</v>
      </c>
      <c r="B103" s="39" t="s">
        <v>26</v>
      </c>
      <c r="C103" s="39" t="s">
        <v>110</v>
      </c>
      <c r="D103" s="39" t="s">
        <v>49</v>
      </c>
      <c r="E103" s="39" t="s">
        <v>16</v>
      </c>
      <c r="F103" s="40" t="s">
        <v>149</v>
      </c>
      <c r="G103" s="129" t="s">
        <v>121</v>
      </c>
      <c r="H103" s="130"/>
      <c r="I103" s="45">
        <f>I104</f>
        <v>102809</v>
      </c>
      <c r="J103" s="45">
        <f>J104</f>
        <v>87387</v>
      </c>
      <c r="K103" s="45">
        <f>K104</f>
        <v>92947</v>
      </c>
      <c r="L103" s="45">
        <f t="shared" si="9"/>
        <v>0</v>
      </c>
      <c r="M103" s="45">
        <f t="shared" si="9"/>
        <v>0</v>
      </c>
      <c r="N103" s="45">
        <f t="shared" si="9"/>
        <v>0</v>
      </c>
      <c r="O103" s="45">
        <f t="shared" si="9"/>
        <v>0</v>
      </c>
      <c r="P103" s="45">
        <f t="shared" si="9"/>
        <v>0</v>
      </c>
    </row>
    <row r="104" spans="1:16" s="6" customFormat="1" ht="27.75" customHeight="1" x14ac:dyDescent="0.2">
      <c r="A104" s="27" t="s">
        <v>50</v>
      </c>
      <c r="B104" s="28" t="s">
        <v>26</v>
      </c>
      <c r="C104" s="28" t="s">
        <v>110</v>
      </c>
      <c r="D104" s="28" t="s">
        <v>29</v>
      </c>
      <c r="E104" s="28" t="s">
        <v>16</v>
      </c>
      <c r="F104" s="29" t="s">
        <v>149</v>
      </c>
      <c r="G104" s="88" t="s">
        <v>122</v>
      </c>
      <c r="H104" s="89"/>
      <c r="I104" s="75">
        <v>102809</v>
      </c>
      <c r="J104" s="75">
        <v>87387</v>
      </c>
      <c r="K104" s="75">
        <v>92947</v>
      </c>
      <c r="L104" s="42"/>
      <c r="M104" s="42"/>
      <c r="N104" s="42"/>
      <c r="O104" s="43"/>
      <c r="P104" s="44"/>
    </row>
    <row r="105" spans="1:16" s="6" customFormat="1" ht="27.75" hidden="1" customHeight="1" x14ac:dyDescent="0.2">
      <c r="A105" s="27" t="s">
        <v>50</v>
      </c>
      <c r="B105" s="28" t="s">
        <v>26</v>
      </c>
      <c r="C105" s="28" t="s">
        <v>230</v>
      </c>
      <c r="D105" s="28" t="s">
        <v>49</v>
      </c>
      <c r="E105" s="28" t="s">
        <v>16</v>
      </c>
      <c r="F105" s="29" t="s">
        <v>149</v>
      </c>
      <c r="G105" s="90" t="s">
        <v>232</v>
      </c>
      <c r="H105" s="91"/>
      <c r="I105" s="30">
        <f>I106</f>
        <v>0</v>
      </c>
      <c r="J105" s="30">
        <f>J106</f>
        <v>0</v>
      </c>
      <c r="K105" s="30">
        <f>K106</f>
        <v>0</v>
      </c>
      <c r="L105" s="42"/>
      <c r="M105" s="42"/>
      <c r="N105" s="42"/>
      <c r="O105" s="43"/>
      <c r="P105" s="44"/>
    </row>
    <row r="106" spans="1:16" s="6" customFormat="1" ht="27.75" hidden="1" customHeight="1" x14ac:dyDescent="0.2">
      <c r="A106" s="27" t="s">
        <v>50</v>
      </c>
      <c r="B106" s="28" t="s">
        <v>26</v>
      </c>
      <c r="C106" s="28" t="s">
        <v>230</v>
      </c>
      <c r="D106" s="28" t="s">
        <v>29</v>
      </c>
      <c r="E106" s="28" t="s">
        <v>16</v>
      </c>
      <c r="F106" s="29" t="s">
        <v>149</v>
      </c>
      <c r="G106" s="90" t="s">
        <v>231</v>
      </c>
      <c r="H106" s="91"/>
      <c r="I106" s="30">
        <v>0</v>
      </c>
      <c r="J106" s="30">
        <v>0</v>
      </c>
      <c r="K106" s="30">
        <v>0</v>
      </c>
      <c r="L106" s="42"/>
      <c r="M106" s="42"/>
      <c r="N106" s="42"/>
      <c r="O106" s="43"/>
      <c r="P106" s="44"/>
    </row>
    <row r="107" spans="1:16" s="6" customFormat="1" ht="27.75" customHeight="1" x14ac:dyDescent="0.2">
      <c r="A107" s="23" t="s">
        <v>50</v>
      </c>
      <c r="B107" s="24" t="s">
        <v>26</v>
      </c>
      <c r="C107" s="24" t="s">
        <v>135</v>
      </c>
      <c r="D107" s="24" t="s">
        <v>49</v>
      </c>
      <c r="E107" s="24" t="s">
        <v>16</v>
      </c>
      <c r="F107" s="25" t="s">
        <v>149</v>
      </c>
      <c r="G107" s="154" t="s">
        <v>152</v>
      </c>
      <c r="H107" s="155"/>
      <c r="I107" s="26">
        <f>I108+I118+I122+I124+I130+I110+I112+I114+I128+I126+I116+I120</f>
        <v>106397.59999999999</v>
      </c>
      <c r="J107" s="26">
        <f t="shared" ref="J107:K107" si="10">J108+J118+J122+J124+J130+J110+J112+J114+J128+J126+J116+J120</f>
        <v>46043.399999999994</v>
      </c>
      <c r="K107" s="26">
        <f t="shared" si="10"/>
        <v>58418.5</v>
      </c>
      <c r="L107" s="69" t="e">
        <f>L108+L118+L122+L124+#REF!+L130+L110+L112+L114+L128</f>
        <v>#REF!</v>
      </c>
      <c r="M107" s="69" t="e">
        <f>M108+M118+M122+M124+#REF!+M130+M110+M112+M114+M128</f>
        <v>#REF!</v>
      </c>
      <c r="N107" s="69" t="e">
        <f>N108+N118+N122+N124+#REF!+N130+N110+N112+N114+N128</f>
        <v>#REF!</v>
      </c>
      <c r="O107" s="69" t="e">
        <f>O108+O118+O122+O124+#REF!+O130+O110+O112+O114+O128</f>
        <v>#REF!</v>
      </c>
      <c r="P107" s="69" t="e">
        <f>P108+P118+P122+P124+#REF!+P130+P110+P112+P114+P128</f>
        <v>#REF!</v>
      </c>
    </row>
    <row r="108" spans="1:16" s="6" customFormat="1" ht="75.75" customHeight="1" x14ac:dyDescent="0.2">
      <c r="A108" s="38" t="s">
        <v>50</v>
      </c>
      <c r="B108" s="39" t="s">
        <v>26</v>
      </c>
      <c r="C108" s="39" t="s">
        <v>148</v>
      </c>
      <c r="D108" s="39" t="s">
        <v>49</v>
      </c>
      <c r="E108" s="39" t="s">
        <v>16</v>
      </c>
      <c r="F108" s="40" t="s">
        <v>149</v>
      </c>
      <c r="G108" s="82" t="s">
        <v>150</v>
      </c>
      <c r="H108" s="83"/>
      <c r="I108" s="45">
        <f>I109</f>
        <v>15000</v>
      </c>
      <c r="J108" s="45">
        <f>J109</f>
        <v>15000</v>
      </c>
      <c r="K108" s="45">
        <f>K109</f>
        <v>15000</v>
      </c>
      <c r="L108" s="42"/>
      <c r="M108" s="42"/>
      <c r="N108" s="42"/>
      <c r="O108" s="43"/>
      <c r="P108" s="44"/>
    </row>
    <row r="109" spans="1:16" s="6" customFormat="1" ht="84" customHeight="1" x14ac:dyDescent="0.2">
      <c r="A109" s="27" t="s">
        <v>50</v>
      </c>
      <c r="B109" s="28" t="s">
        <v>26</v>
      </c>
      <c r="C109" s="28" t="s">
        <v>148</v>
      </c>
      <c r="D109" s="28" t="s">
        <v>29</v>
      </c>
      <c r="E109" s="28" t="s">
        <v>16</v>
      </c>
      <c r="F109" s="29" t="s">
        <v>149</v>
      </c>
      <c r="G109" s="133" t="s">
        <v>151</v>
      </c>
      <c r="H109" s="134"/>
      <c r="I109" s="75">
        <v>15000</v>
      </c>
      <c r="J109" s="75">
        <v>15000</v>
      </c>
      <c r="K109" s="75">
        <v>15000</v>
      </c>
      <c r="L109" s="42"/>
      <c r="M109" s="42"/>
      <c r="N109" s="42"/>
      <c r="O109" s="43"/>
      <c r="P109" s="44"/>
    </row>
    <row r="110" spans="1:16" s="6" customFormat="1" ht="63.75" hidden="1" customHeight="1" x14ac:dyDescent="0.2">
      <c r="A110" s="38" t="s">
        <v>50</v>
      </c>
      <c r="B110" s="39" t="s">
        <v>26</v>
      </c>
      <c r="C110" s="39" t="s">
        <v>206</v>
      </c>
      <c r="D110" s="39" t="s">
        <v>49</v>
      </c>
      <c r="E110" s="39" t="s">
        <v>16</v>
      </c>
      <c r="F110" s="40" t="s">
        <v>149</v>
      </c>
      <c r="G110" s="82" t="s">
        <v>209</v>
      </c>
      <c r="H110" s="83"/>
      <c r="I110" s="45">
        <f>I111</f>
        <v>0</v>
      </c>
      <c r="J110" s="45">
        <f>J111</f>
        <v>0</v>
      </c>
      <c r="K110" s="45">
        <f>K111</f>
        <v>0</v>
      </c>
      <c r="L110" s="42"/>
      <c r="M110" s="42"/>
      <c r="N110" s="42"/>
      <c r="O110" s="43"/>
      <c r="P110" s="44"/>
    </row>
    <row r="111" spans="1:16" s="6" customFormat="1" ht="63.75" hidden="1" customHeight="1" x14ac:dyDescent="0.2">
      <c r="A111" s="27" t="s">
        <v>50</v>
      </c>
      <c r="B111" s="28" t="s">
        <v>26</v>
      </c>
      <c r="C111" s="28" t="s">
        <v>206</v>
      </c>
      <c r="D111" s="28" t="s">
        <v>29</v>
      </c>
      <c r="E111" s="28" t="s">
        <v>16</v>
      </c>
      <c r="F111" s="29" t="s">
        <v>149</v>
      </c>
      <c r="G111" s="133" t="s">
        <v>208</v>
      </c>
      <c r="H111" s="134"/>
      <c r="I111" s="30"/>
      <c r="J111" s="30"/>
      <c r="K111" s="30"/>
      <c r="L111" s="42"/>
      <c r="M111" s="42"/>
      <c r="N111" s="42"/>
      <c r="O111" s="43"/>
      <c r="P111" s="44"/>
    </row>
    <row r="112" spans="1:16" s="6" customFormat="1" ht="54" hidden="1" customHeight="1" x14ac:dyDescent="0.2">
      <c r="A112" s="38" t="s">
        <v>50</v>
      </c>
      <c r="B112" s="39" t="s">
        <v>26</v>
      </c>
      <c r="C112" s="39" t="s">
        <v>207</v>
      </c>
      <c r="D112" s="39" t="s">
        <v>49</v>
      </c>
      <c r="E112" s="39" t="s">
        <v>16</v>
      </c>
      <c r="F112" s="40" t="s">
        <v>149</v>
      </c>
      <c r="G112" s="82" t="s">
        <v>211</v>
      </c>
      <c r="H112" s="83"/>
      <c r="I112" s="45">
        <f>I113</f>
        <v>0</v>
      </c>
      <c r="J112" s="45">
        <f>J113</f>
        <v>0</v>
      </c>
      <c r="K112" s="45">
        <f>K113</f>
        <v>0</v>
      </c>
      <c r="L112" s="42"/>
      <c r="M112" s="42"/>
      <c r="N112" s="42"/>
      <c r="O112" s="43"/>
      <c r="P112" s="44"/>
    </row>
    <row r="113" spans="1:16" s="6" customFormat="1" ht="52.5" hidden="1" customHeight="1" x14ac:dyDescent="0.2">
      <c r="A113" s="27" t="s">
        <v>50</v>
      </c>
      <c r="B113" s="28" t="s">
        <v>26</v>
      </c>
      <c r="C113" s="28" t="s">
        <v>207</v>
      </c>
      <c r="D113" s="28" t="s">
        <v>29</v>
      </c>
      <c r="E113" s="28" t="s">
        <v>16</v>
      </c>
      <c r="F113" s="29" t="s">
        <v>149</v>
      </c>
      <c r="G113" s="133" t="s">
        <v>210</v>
      </c>
      <c r="H113" s="134"/>
      <c r="I113" s="30">
        <v>0</v>
      </c>
      <c r="J113" s="30">
        <v>0</v>
      </c>
      <c r="K113" s="30">
        <v>0</v>
      </c>
      <c r="L113" s="42"/>
      <c r="M113" s="42"/>
      <c r="N113" s="42"/>
      <c r="O113" s="43"/>
      <c r="P113" s="44"/>
    </row>
    <row r="114" spans="1:16" s="6" customFormat="1" ht="75" hidden="1" customHeight="1" x14ac:dyDescent="0.2">
      <c r="A114" s="38" t="s">
        <v>50</v>
      </c>
      <c r="B114" s="39" t="s">
        <v>26</v>
      </c>
      <c r="C114" s="39" t="s">
        <v>241</v>
      </c>
      <c r="D114" s="39" t="s">
        <v>49</v>
      </c>
      <c r="E114" s="39" t="s">
        <v>16</v>
      </c>
      <c r="F114" s="40" t="s">
        <v>149</v>
      </c>
      <c r="G114" s="82" t="s">
        <v>240</v>
      </c>
      <c r="H114" s="83"/>
      <c r="I114" s="45">
        <f>I115</f>
        <v>0</v>
      </c>
      <c r="J114" s="45">
        <f>J115</f>
        <v>0</v>
      </c>
      <c r="K114" s="45">
        <f>K115</f>
        <v>0</v>
      </c>
      <c r="L114" s="45">
        <f t="shared" ref="L114:P114" si="11">L115</f>
        <v>0</v>
      </c>
      <c r="M114" s="45">
        <f t="shared" si="11"/>
        <v>0</v>
      </c>
      <c r="N114" s="45">
        <f t="shared" si="11"/>
        <v>0</v>
      </c>
      <c r="O114" s="45">
        <f t="shared" si="11"/>
        <v>0</v>
      </c>
      <c r="P114" s="45">
        <f t="shared" si="11"/>
        <v>0</v>
      </c>
    </row>
    <row r="115" spans="1:16" s="6" customFormat="1" ht="72.75" hidden="1" customHeight="1" x14ac:dyDescent="0.2">
      <c r="A115" s="27" t="s">
        <v>50</v>
      </c>
      <c r="B115" s="28" t="s">
        <v>26</v>
      </c>
      <c r="C115" s="28" t="s">
        <v>241</v>
      </c>
      <c r="D115" s="28" t="s">
        <v>29</v>
      </c>
      <c r="E115" s="28" t="s">
        <v>16</v>
      </c>
      <c r="F115" s="29" t="s">
        <v>149</v>
      </c>
      <c r="G115" s="133" t="s">
        <v>239</v>
      </c>
      <c r="H115" s="134"/>
      <c r="I115" s="30">
        <v>0</v>
      </c>
      <c r="J115" s="30">
        <v>0</v>
      </c>
      <c r="K115" s="30">
        <v>0</v>
      </c>
      <c r="L115" s="42"/>
      <c r="M115" s="42"/>
      <c r="N115" s="42"/>
      <c r="O115" s="43"/>
      <c r="P115" s="44"/>
    </row>
    <row r="116" spans="1:16" s="6" customFormat="1" ht="40.5" customHeight="1" x14ac:dyDescent="0.2">
      <c r="A116" s="38" t="s">
        <v>50</v>
      </c>
      <c r="B116" s="39" t="s">
        <v>26</v>
      </c>
      <c r="C116" s="39" t="s">
        <v>269</v>
      </c>
      <c r="D116" s="39" t="s">
        <v>49</v>
      </c>
      <c r="E116" s="39" t="s">
        <v>16</v>
      </c>
      <c r="F116" s="40" t="s">
        <v>149</v>
      </c>
      <c r="G116" s="82" t="s">
        <v>271</v>
      </c>
      <c r="H116" s="83"/>
      <c r="I116" s="45">
        <f>I117</f>
        <v>79941.7</v>
      </c>
      <c r="J116" s="45">
        <f>J117</f>
        <v>21887.1</v>
      </c>
      <c r="K116" s="45">
        <f>K117</f>
        <v>35787.800000000003</v>
      </c>
      <c r="L116" s="42"/>
      <c r="M116" s="42"/>
      <c r="N116" s="42"/>
      <c r="O116" s="43"/>
      <c r="P116" s="44"/>
    </row>
    <row r="117" spans="1:16" s="6" customFormat="1" ht="37.5" customHeight="1" x14ac:dyDescent="0.2">
      <c r="A117" s="27" t="s">
        <v>50</v>
      </c>
      <c r="B117" s="28" t="s">
        <v>26</v>
      </c>
      <c r="C117" s="28" t="s">
        <v>269</v>
      </c>
      <c r="D117" s="28" t="s">
        <v>29</v>
      </c>
      <c r="E117" s="28" t="s">
        <v>16</v>
      </c>
      <c r="F117" s="29" t="s">
        <v>149</v>
      </c>
      <c r="G117" s="133" t="s">
        <v>270</v>
      </c>
      <c r="H117" s="134"/>
      <c r="I117" s="75">
        <v>79941.7</v>
      </c>
      <c r="J117" s="75">
        <v>21887.1</v>
      </c>
      <c r="K117" s="75">
        <v>35787.800000000003</v>
      </c>
      <c r="L117" s="42"/>
      <c r="M117" s="42"/>
      <c r="N117" s="42"/>
      <c r="O117" s="43"/>
      <c r="P117" s="44"/>
    </row>
    <row r="118" spans="1:16" s="6" customFormat="1" ht="67.5" customHeight="1" x14ac:dyDescent="0.2">
      <c r="A118" s="38" t="s">
        <v>50</v>
      </c>
      <c r="B118" s="39" t="s">
        <v>26</v>
      </c>
      <c r="C118" s="39" t="s">
        <v>165</v>
      </c>
      <c r="D118" s="39" t="s">
        <v>49</v>
      </c>
      <c r="E118" s="39" t="s">
        <v>16</v>
      </c>
      <c r="F118" s="40" t="s">
        <v>149</v>
      </c>
      <c r="G118" s="137" t="s">
        <v>166</v>
      </c>
      <c r="H118" s="138"/>
      <c r="I118" s="45">
        <f>I119</f>
        <v>4412.3</v>
      </c>
      <c r="J118" s="45">
        <f>J119</f>
        <v>4247.8</v>
      </c>
      <c r="K118" s="45">
        <f>K119</f>
        <v>4022.5</v>
      </c>
      <c r="L118" s="42"/>
      <c r="M118" s="42"/>
      <c r="N118" s="42"/>
      <c r="O118" s="43"/>
      <c r="P118" s="44"/>
    </row>
    <row r="119" spans="1:16" s="6" customFormat="1" ht="66" customHeight="1" x14ac:dyDescent="0.2">
      <c r="A119" s="27" t="s">
        <v>50</v>
      </c>
      <c r="B119" s="28" t="s">
        <v>26</v>
      </c>
      <c r="C119" s="28" t="s">
        <v>165</v>
      </c>
      <c r="D119" s="28" t="s">
        <v>29</v>
      </c>
      <c r="E119" s="28" t="s">
        <v>16</v>
      </c>
      <c r="F119" s="29" t="s">
        <v>149</v>
      </c>
      <c r="G119" s="135" t="s">
        <v>166</v>
      </c>
      <c r="H119" s="136"/>
      <c r="I119" s="75">
        <v>4412.3</v>
      </c>
      <c r="J119" s="75">
        <v>4247.8</v>
      </c>
      <c r="K119" s="75">
        <v>4022.5</v>
      </c>
      <c r="L119" s="42"/>
      <c r="M119" s="42"/>
      <c r="N119" s="42"/>
      <c r="O119" s="43"/>
      <c r="P119" s="44"/>
    </row>
    <row r="120" spans="1:16" s="6" customFormat="1" ht="49.5" customHeight="1" x14ac:dyDescent="0.2">
      <c r="A120" s="38" t="s">
        <v>50</v>
      </c>
      <c r="B120" s="39" t="s">
        <v>26</v>
      </c>
      <c r="C120" s="39" t="s">
        <v>294</v>
      </c>
      <c r="D120" s="39" t="s">
        <v>49</v>
      </c>
      <c r="E120" s="39" t="s">
        <v>16</v>
      </c>
      <c r="F120" s="40" t="s">
        <v>149</v>
      </c>
      <c r="G120" s="137" t="s">
        <v>295</v>
      </c>
      <c r="H120" s="138"/>
      <c r="I120" s="78">
        <f>I121</f>
        <v>3030.3</v>
      </c>
      <c r="J120" s="78">
        <f t="shared" ref="J120:K120" si="12">J121</f>
        <v>0</v>
      </c>
      <c r="K120" s="78">
        <f t="shared" si="12"/>
        <v>0</v>
      </c>
      <c r="L120" s="42"/>
      <c r="M120" s="42"/>
      <c r="N120" s="42"/>
      <c r="O120" s="43"/>
      <c r="P120" s="44"/>
    </row>
    <row r="121" spans="1:16" s="6" customFormat="1" ht="53.25" customHeight="1" x14ac:dyDescent="0.2">
      <c r="A121" s="27" t="s">
        <v>50</v>
      </c>
      <c r="B121" s="28" t="s">
        <v>26</v>
      </c>
      <c r="C121" s="28" t="s">
        <v>294</v>
      </c>
      <c r="D121" s="28" t="s">
        <v>29</v>
      </c>
      <c r="E121" s="28" t="s">
        <v>16</v>
      </c>
      <c r="F121" s="29" t="s">
        <v>149</v>
      </c>
      <c r="G121" s="135" t="s">
        <v>296</v>
      </c>
      <c r="H121" s="136"/>
      <c r="I121" s="75">
        <v>3030.3</v>
      </c>
      <c r="J121" s="75">
        <v>0</v>
      </c>
      <c r="K121" s="75">
        <v>0</v>
      </c>
      <c r="L121" s="42"/>
      <c r="M121" s="42"/>
      <c r="N121" s="42"/>
      <c r="O121" s="43"/>
      <c r="P121" s="44"/>
    </row>
    <row r="122" spans="1:16" s="6" customFormat="1" ht="47.25" customHeight="1" x14ac:dyDescent="0.2">
      <c r="A122" s="38" t="s">
        <v>50</v>
      </c>
      <c r="B122" s="39" t="s">
        <v>26</v>
      </c>
      <c r="C122" s="39" t="s">
        <v>167</v>
      </c>
      <c r="D122" s="39" t="s">
        <v>49</v>
      </c>
      <c r="E122" s="39" t="s">
        <v>16</v>
      </c>
      <c r="F122" s="40" t="s">
        <v>149</v>
      </c>
      <c r="G122" s="137" t="s">
        <v>168</v>
      </c>
      <c r="H122" s="138"/>
      <c r="I122" s="45">
        <f>I123</f>
        <v>556.5</v>
      </c>
      <c r="J122" s="45">
        <f>J123</f>
        <v>451.7</v>
      </c>
      <c r="K122" s="45">
        <f>K123</f>
        <v>451.4</v>
      </c>
      <c r="L122" s="42"/>
      <c r="M122" s="42"/>
      <c r="N122" s="42"/>
      <c r="O122" s="43"/>
      <c r="P122" s="44"/>
    </row>
    <row r="123" spans="1:16" s="6" customFormat="1" ht="49.5" customHeight="1" x14ac:dyDescent="0.2">
      <c r="A123" s="27" t="s">
        <v>50</v>
      </c>
      <c r="B123" s="28" t="s">
        <v>26</v>
      </c>
      <c r="C123" s="28" t="s">
        <v>167</v>
      </c>
      <c r="D123" s="28" t="s">
        <v>29</v>
      </c>
      <c r="E123" s="28" t="s">
        <v>16</v>
      </c>
      <c r="F123" s="29" t="s">
        <v>149</v>
      </c>
      <c r="G123" s="135" t="s">
        <v>168</v>
      </c>
      <c r="H123" s="136"/>
      <c r="I123" s="75">
        <v>556.5</v>
      </c>
      <c r="J123" s="75">
        <v>451.7</v>
      </c>
      <c r="K123" s="75">
        <v>451.4</v>
      </c>
      <c r="L123" s="42"/>
      <c r="M123" s="42"/>
      <c r="N123" s="42"/>
      <c r="O123" s="43"/>
      <c r="P123" s="44"/>
    </row>
    <row r="124" spans="1:16" s="6" customFormat="1" ht="34.5" customHeight="1" x14ac:dyDescent="0.2">
      <c r="A124" s="38" t="s">
        <v>50</v>
      </c>
      <c r="B124" s="39" t="s">
        <v>26</v>
      </c>
      <c r="C124" s="39" t="s">
        <v>182</v>
      </c>
      <c r="D124" s="39" t="s">
        <v>49</v>
      </c>
      <c r="E124" s="39" t="s">
        <v>16</v>
      </c>
      <c r="F124" s="40" t="s">
        <v>149</v>
      </c>
      <c r="G124" s="139" t="s">
        <v>250</v>
      </c>
      <c r="H124" s="140"/>
      <c r="I124" s="45">
        <f>I125</f>
        <v>0</v>
      </c>
      <c r="J124" s="45">
        <f>J125</f>
        <v>0</v>
      </c>
      <c r="K124" s="45">
        <f>K125</f>
        <v>0</v>
      </c>
      <c r="L124" s="42"/>
      <c r="M124" s="42"/>
      <c r="N124" s="42"/>
      <c r="O124" s="43"/>
      <c r="P124" s="44"/>
    </row>
    <row r="125" spans="1:16" s="6" customFormat="1" ht="30" customHeight="1" x14ac:dyDescent="0.2">
      <c r="A125" s="27" t="s">
        <v>50</v>
      </c>
      <c r="B125" s="28" t="s">
        <v>26</v>
      </c>
      <c r="C125" s="28" t="s">
        <v>182</v>
      </c>
      <c r="D125" s="28" t="s">
        <v>29</v>
      </c>
      <c r="E125" s="28" t="s">
        <v>16</v>
      </c>
      <c r="F125" s="29" t="s">
        <v>149</v>
      </c>
      <c r="G125" s="156" t="s">
        <v>250</v>
      </c>
      <c r="H125" s="157"/>
      <c r="I125" s="30">
        <v>0</v>
      </c>
      <c r="J125" s="30">
        <v>0</v>
      </c>
      <c r="K125" s="30">
        <v>0</v>
      </c>
      <c r="L125" s="42"/>
      <c r="M125" s="42"/>
      <c r="N125" s="42"/>
      <c r="O125" s="43"/>
      <c r="P125" s="44"/>
    </row>
    <row r="126" spans="1:16" s="6" customFormat="1" ht="39" customHeight="1" x14ac:dyDescent="0.2">
      <c r="A126" s="27" t="s">
        <v>50</v>
      </c>
      <c r="B126" s="28" t="s">
        <v>26</v>
      </c>
      <c r="C126" s="28" t="s">
        <v>247</v>
      </c>
      <c r="D126" s="28" t="s">
        <v>49</v>
      </c>
      <c r="E126" s="28" t="s">
        <v>16</v>
      </c>
      <c r="F126" s="29" t="s">
        <v>149</v>
      </c>
      <c r="G126" s="133" t="s">
        <v>249</v>
      </c>
      <c r="H126" s="134"/>
      <c r="I126" s="30">
        <f>I127</f>
        <v>0</v>
      </c>
      <c r="J126" s="30">
        <f>J127</f>
        <v>0</v>
      </c>
      <c r="K126" s="30">
        <f>K127</f>
        <v>0</v>
      </c>
      <c r="L126" s="42"/>
      <c r="M126" s="42"/>
      <c r="N126" s="42"/>
      <c r="O126" s="43"/>
      <c r="P126" s="44"/>
    </row>
    <row r="127" spans="1:16" s="6" customFormat="1" ht="39" customHeight="1" x14ac:dyDescent="0.2">
      <c r="A127" s="27" t="s">
        <v>50</v>
      </c>
      <c r="B127" s="28" t="s">
        <v>26</v>
      </c>
      <c r="C127" s="28" t="s">
        <v>247</v>
      </c>
      <c r="D127" s="28" t="s">
        <v>29</v>
      </c>
      <c r="E127" s="28" t="s">
        <v>16</v>
      </c>
      <c r="F127" s="29" t="s">
        <v>149</v>
      </c>
      <c r="G127" s="133" t="s">
        <v>248</v>
      </c>
      <c r="H127" s="134"/>
      <c r="I127" s="30">
        <v>0</v>
      </c>
      <c r="J127" s="30">
        <v>0</v>
      </c>
      <c r="K127" s="30">
        <v>0</v>
      </c>
      <c r="L127" s="42"/>
      <c r="M127" s="42"/>
      <c r="N127" s="42"/>
      <c r="O127" s="43"/>
      <c r="P127" s="44"/>
    </row>
    <row r="128" spans="1:16" s="6" customFormat="1" ht="39" customHeight="1" x14ac:dyDescent="0.2">
      <c r="A128" s="38" t="s">
        <v>50</v>
      </c>
      <c r="B128" s="39" t="s">
        <v>26</v>
      </c>
      <c r="C128" s="39" t="s">
        <v>243</v>
      </c>
      <c r="D128" s="39" t="s">
        <v>49</v>
      </c>
      <c r="E128" s="39" t="s">
        <v>16</v>
      </c>
      <c r="F128" s="40" t="s">
        <v>149</v>
      </c>
      <c r="G128" s="82" t="s">
        <v>244</v>
      </c>
      <c r="H128" s="83"/>
      <c r="I128" s="45">
        <f>I129</f>
        <v>0</v>
      </c>
      <c r="J128" s="45">
        <f>J129</f>
        <v>0</v>
      </c>
      <c r="K128" s="45">
        <f>K129</f>
        <v>0</v>
      </c>
      <c r="L128" s="45">
        <f t="shared" ref="L128:P128" si="13">L129</f>
        <v>0</v>
      </c>
      <c r="M128" s="45">
        <f t="shared" si="13"/>
        <v>0</v>
      </c>
      <c r="N128" s="45">
        <f t="shared" si="13"/>
        <v>0</v>
      </c>
      <c r="O128" s="45">
        <f t="shared" si="13"/>
        <v>0</v>
      </c>
      <c r="P128" s="45">
        <f t="shared" si="13"/>
        <v>0</v>
      </c>
    </row>
    <row r="129" spans="1:16" s="6" customFormat="1" ht="39" customHeight="1" x14ac:dyDescent="0.2">
      <c r="A129" s="27" t="s">
        <v>50</v>
      </c>
      <c r="B129" s="28" t="s">
        <v>26</v>
      </c>
      <c r="C129" s="28" t="s">
        <v>243</v>
      </c>
      <c r="D129" s="28" t="s">
        <v>29</v>
      </c>
      <c r="E129" s="28" t="s">
        <v>16</v>
      </c>
      <c r="F129" s="29" t="s">
        <v>149</v>
      </c>
      <c r="G129" s="133" t="s">
        <v>242</v>
      </c>
      <c r="H129" s="134"/>
      <c r="I129" s="30">
        <v>0</v>
      </c>
      <c r="J129" s="30">
        <v>0</v>
      </c>
      <c r="K129" s="30">
        <v>0</v>
      </c>
      <c r="L129" s="42"/>
      <c r="M129" s="42"/>
      <c r="N129" s="42"/>
      <c r="O129" s="43"/>
      <c r="P129" s="44"/>
    </row>
    <row r="130" spans="1:16" s="6" customFormat="1" ht="16.5" customHeight="1" x14ac:dyDescent="0.2">
      <c r="A130" s="38" t="s">
        <v>50</v>
      </c>
      <c r="B130" s="39" t="s">
        <v>26</v>
      </c>
      <c r="C130" s="39" t="s">
        <v>129</v>
      </c>
      <c r="D130" s="39" t="s">
        <v>49</v>
      </c>
      <c r="E130" s="39" t="s">
        <v>16</v>
      </c>
      <c r="F130" s="40" t="s">
        <v>149</v>
      </c>
      <c r="G130" s="127" t="s">
        <v>131</v>
      </c>
      <c r="H130" s="128"/>
      <c r="I130" s="45">
        <f>I131</f>
        <v>3456.8</v>
      </c>
      <c r="J130" s="45">
        <f>J131</f>
        <v>4456.8</v>
      </c>
      <c r="K130" s="45">
        <f>K131</f>
        <v>3156.8</v>
      </c>
      <c r="L130" s="42"/>
      <c r="M130" s="42"/>
      <c r="N130" s="42"/>
      <c r="O130" s="43"/>
      <c r="P130" s="44"/>
    </row>
    <row r="131" spans="1:16" s="6" customFormat="1" ht="24" customHeight="1" x14ac:dyDescent="0.2">
      <c r="A131" s="27" t="s">
        <v>50</v>
      </c>
      <c r="B131" s="28" t="s">
        <v>26</v>
      </c>
      <c r="C131" s="28" t="s">
        <v>129</v>
      </c>
      <c r="D131" s="28" t="s">
        <v>29</v>
      </c>
      <c r="E131" s="28" t="s">
        <v>16</v>
      </c>
      <c r="F131" s="29" t="s">
        <v>149</v>
      </c>
      <c r="G131" s="117" t="s">
        <v>130</v>
      </c>
      <c r="H131" s="118"/>
      <c r="I131" s="75">
        <f>3156.8+300</f>
        <v>3456.8</v>
      </c>
      <c r="J131" s="75">
        <f>3156.8+1300</f>
        <v>4456.8</v>
      </c>
      <c r="K131" s="75">
        <v>3156.8</v>
      </c>
      <c r="L131" s="42"/>
      <c r="M131" s="42"/>
      <c r="N131" s="42"/>
      <c r="O131" s="43"/>
      <c r="P131" s="44"/>
    </row>
    <row r="132" spans="1:16" s="3" customFormat="1" ht="21.75" customHeight="1" x14ac:dyDescent="0.2">
      <c r="A132" s="23" t="s">
        <v>50</v>
      </c>
      <c r="B132" s="24" t="s">
        <v>26</v>
      </c>
      <c r="C132" s="24" t="s">
        <v>7</v>
      </c>
      <c r="D132" s="24" t="s">
        <v>49</v>
      </c>
      <c r="E132" s="24" t="s">
        <v>16</v>
      </c>
      <c r="F132" s="25" t="s">
        <v>149</v>
      </c>
      <c r="G132" s="131" t="s">
        <v>123</v>
      </c>
      <c r="H132" s="132"/>
      <c r="I132" s="26">
        <f>I133+I135+I137+I139+I141+I143+I145+I149</f>
        <v>159099.40000000002</v>
      </c>
      <c r="J132" s="26">
        <f>J133+J135+J137+J139+J141+J143+J145+J149</f>
        <v>153181.5</v>
      </c>
      <c r="K132" s="26">
        <f>K133+K135+K137+K139+K141+K143+K145+K149</f>
        <v>150982.5</v>
      </c>
      <c r="L132" s="69">
        <f t="shared" ref="L132:P132" si="14">L133+L135+L137+L139+L141+L143+L145+L149</f>
        <v>0</v>
      </c>
      <c r="M132" s="69">
        <f t="shared" si="14"/>
        <v>1537</v>
      </c>
      <c r="N132" s="69" t="e">
        <f t="shared" si="14"/>
        <v>#REF!</v>
      </c>
      <c r="O132" s="69">
        <f t="shared" si="14"/>
        <v>95569</v>
      </c>
      <c r="P132" s="69">
        <f t="shared" si="14"/>
        <v>0</v>
      </c>
    </row>
    <row r="133" spans="1:16" s="6" customFormat="1" ht="30.75" customHeight="1" x14ac:dyDescent="0.2">
      <c r="A133" s="38" t="s">
        <v>50</v>
      </c>
      <c r="B133" s="39" t="s">
        <v>26</v>
      </c>
      <c r="C133" s="39" t="s">
        <v>112</v>
      </c>
      <c r="D133" s="39" t="s">
        <v>49</v>
      </c>
      <c r="E133" s="39" t="s">
        <v>16</v>
      </c>
      <c r="F133" s="40" t="s">
        <v>149</v>
      </c>
      <c r="G133" s="82" t="s">
        <v>58</v>
      </c>
      <c r="H133" s="83"/>
      <c r="I133" s="45">
        <f>I134</f>
        <v>1496.7</v>
      </c>
      <c r="J133" s="45">
        <f>J134</f>
        <v>1496.7</v>
      </c>
      <c r="K133" s="45">
        <f>K134</f>
        <v>1496.7</v>
      </c>
      <c r="L133" s="42"/>
      <c r="M133" s="42"/>
      <c r="N133" s="42"/>
      <c r="O133" s="43"/>
      <c r="P133" s="44"/>
    </row>
    <row r="134" spans="1:16" s="6" customFormat="1" ht="39.75" customHeight="1" x14ac:dyDescent="0.2">
      <c r="A134" s="27" t="s">
        <v>50</v>
      </c>
      <c r="B134" s="28" t="s">
        <v>26</v>
      </c>
      <c r="C134" s="28" t="s">
        <v>112</v>
      </c>
      <c r="D134" s="28" t="s">
        <v>29</v>
      </c>
      <c r="E134" s="28" t="s">
        <v>16</v>
      </c>
      <c r="F134" s="29" t="s">
        <v>149</v>
      </c>
      <c r="G134" s="115" t="s">
        <v>57</v>
      </c>
      <c r="H134" s="116"/>
      <c r="I134" s="75">
        <v>1496.7</v>
      </c>
      <c r="J134" s="75">
        <v>1496.7</v>
      </c>
      <c r="K134" s="75">
        <v>1496.7</v>
      </c>
      <c r="L134" s="42"/>
      <c r="M134" s="42"/>
      <c r="N134" s="42"/>
      <c r="O134" s="43"/>
      <c r="P134" s="44"/>
    </row>
    <row r="135" spans="1:16" s="6" customFormat="1" ht="41.25" customHeight="1" x14ac:dyDescent="0.2">
      <c r="A135" s="38" t="s">
        <v>50</v>
      </c>
      <c r="B135" s="39" t="s">
        <v>26</v>
      </c>
      <c r="C135" s="39" t="s">
        <v>113</v>
      </c>
      <c r="D135" s="39" t="s">
        <v>49</v>
      </c>
      <c r="E135" s="39" t="s">
        <v>16</v>
      </c>
      <c r="F135" s="40" t="s">
        <v>149</v>
      </c>
      <c r="G135" s="82" t="s">
        <v>124</v>
      </c>
      <c r="H135" s="83"/>
      <c r="I135" s="45">
        <f>I136</f>
        <v>13376.2</v>
      </c>
      <c r="J135" s="45">
        <f>J136</f>
        <v>13376.2</v>
      </c>
      <c r="K135" s="45">
        <f>K136</f>
        <v>13376.2</v>
      </c>
      <c r="L135" s="45">
        <f t="shared" ref="L135:P135" si="15">L136</f>
        <v>0</v>
      </c>
      <c r="M135" s="45">
        <f t="shared" si="15"/>
        <v>0</v>
      </c>
      <c r="N135" s="45">
        <f t="shared" si="15"/>
        <v>0</v>
      </c>
      <c r="O135" s="45">
        <f t="shared" si="15"/>
        <v>0</v>
      </c>
      <c r="P135" s="45">
        <f t="shared" si="15"/>
        <v>0</v>
      </c>
    </row>
    <row r="136" spans="1:16" s="6" customFormat="1" ht="44.25" customHeight="1" x14ac:dyDescent="0.2">
      <c r="A136" s="27" t="s">
        <v>50</v>
      </c>
      <c r="B136" s="28" t="s">
        <v>26</v>
      </c>
      <c r="C136" s="28" t="s">
        <v>113</v>
      </c>
      <c r="D136" s="28" t="s">
        <v>29</v>
      </c>
      <c r="E136" s="28" t="s">
        <v>16</v>
      </c>
      <c r="F136" s="29" t="s">
        <v>149</v>
      </c>
      <c r="G136" s="115" t="s">
        <v>18</v>
      </c>
      <c r="H136" s="116"/>
      <c r="I136" s="75">
        <f>688.9+1519.5+715.1+662.9+712.6+366.2+8711</f>
        <v>13376.2</v>
      </c>
      <c r="J136" s="75">
        <f>688.9+1519.5+715.1+662.9+712.6+366.2+8711</f>
        <v>13376.2</v>
      </c>
      <c r="K136" s="75">
        <f>688.9+1519.5+715.1+662.9+712.6+366.2+8711</f>
        <v>13376.2</v>
      </c>
      <c r="L136" s="42"/>
      <c r="M136" s="42"/>
      <c r="N136" s="42"/>
      <c r="O136" s="43"/>
      <c r="P136" s="44"/>
    </row>
    <row r="137" spans="1:16" s="6" customFormat="1" ht="40.5" customHeight="1" x14ac:dyDescent="0.2">
      <c r="A137" s="38" t="s">
        <v>50</v>
      </c>
      <c r="B137" s="39" t="s">
        <v>26</v>
      </c>
      <c r="C137" s="39" t="s">
        <v>114</v>
      </c>
      <c r="D137" s="39" t="s">
        <v>49</v>
      </c>
      <c r="E137" s="39" t="s">
        <v>16</v>
      </c>
      <c r="F137" s="40" t="s">
        <v>149</v>
      </c>
      <c r="G137" s="82" t="s">
        <v>125</v>
      </c>
      <c r="H137" s="83"/>
      <c r="I137" s="45">
        <f>I138</f>
        <v>1831.1</v>
      </c>
      <c r="J137" s="45">
        <f>J138</f>
        <v>1831.1</v>
      </c>
      <c r="K137" s="45">
        <f>K138</f>
        <v>1831.1</v>
      </c>
      <c r="L137" s="42"/>
      <c r="M137" s="42"/>
      <c r="N137" s="42"/>
      <c r="O137" s="43"/>
      <c r="P137" s="44"/>
    </row>
    <row r="138" spans="1:16" s="6" customFormat="1" ht="52.5" customHeight="1" x14ac:dyDescent="0.2">
      <c r="A138" s="27" t="s">
        <v>50</v>
      </c>
      <c r="B138" s="28" t="s">
        <v>26</v>
      </c>
      <c r="C138" s="28" t="s">
        <v>114</v>
      </c>
      <c r="D138" s="28" t="s">
        <v>29</v>
      </c>
      <c r="E138" s="28" t="s">
        <v>16</v>
      </c>
      <c r="F138" s="29" t="s">
        <v>149</v>
      </c>
      <c r="G138" s="115" t="s">
        <v>56</v>
      </c>
      <c r="H138" s="116"/>
      <c r="I138" s="75">
        <v>1831.1</v>
      </c>
      <c r="J138" s="75">
        <v>1831.1</v>
      </c>
      <c r="K138" s="75">
        <v>1831.1</v>
      </c>
      <c r="L138" s="42"/>
      <c r="M138" s="42"/>
      <c r="N138" s="42"/>
      <c r="O138" s="43"/>
      <c r="P138" s="44"/>
    </row>
    <row r="139" spans="1:16" s="6" customFormat="1" ht="64.5" customHeight="1" x14ac:dyDescent="0.2">
      <c r="A139" s="38" t="s">
        <v>50</v>
      </c>
      <c r="B139" s="39" t="s">
        <v>26</v>
      </c>
      <c r="C139" s="39" t="s">
        <v>115</v>
      </c>
      <c r="D139" s="39" t="s">
        <v>49</v>
      </c>
      <c r="E139" s="39" t="s">
        <v>16</v>
      </c>
      <c r="F139" s="40" t="s">
        <v>149</v>
      </c>
      <c r="G139" s="82" t="s">
        <v>87</v>
      </c>
      <c r="H139" s="83"/>
      <c r="I139" s="41">
        <f>I140</f>
        <v>770.4</v>
      </c>
      <c r="J139" s="41">
        <f>J140</f>
        <v>770.4</v>
      </c>
      <c r="K139" s="41">
        <f>K140</f>
        <v>770.4</v>
      </c>
      <c r="L139" s="64"/>
      <c r="M139" s="64"/>
      <c r="N139" s="64"/>
      <c r="O139" s="41"/>
      <c r="P139" s="65"/>
    </row>
    <row r="140" spans="1:16" s="6" customFormat="1" ht="73.5" customHeight="1" x14ac:dyDescent="0.2">
      <c r="A140" s="27" t="s">
        <v>50</v>
      </c>
      <c r="B140" s="28" t="s">
        <v>26</v>
      </c>
      <c r="C140" s="28" t="s">
        <v>115</v>
      </c>
      <c r="D140" s="28" t="s">
        <v>29</v>
      </c>
      <c r="E140" s="28" t="s">
        <v>16</v>
      </c>
      <c r="F140" s="29" t="s">
        <v>149</v>
      </c>
      <c r="G140" s="115" t="s">
        <v>88</v>
      </c>
      <c r="H140" s="116"/>
      <c r="I140" s="76">
        <v>770.4</v>
      </c>
      <c r="J140" s="76">
        <v>770.4</v>
      </c>
      <c r="K140" s="76">
        <v>770.4</v>
      </c>
      <c r="L140" s="42"/>
      <c r="M140" s="42"/>
      <c r="N140" s="42"/>
      <c r="O140" s="43"/>
      <c r="P140" s="44"/>
    </row>
    <row r="141" spans="1:16" s="6" customFormat="1" ht="72.75" customHeight="1" x14ac:dyDescent="0.2">
      <c r="A141" s="38" t="s">
        <v>50</v>
      </c>
      <c r="B141" s="39" t="s">
        <v>26</v>
      </c>
      <c r="C141" s="39" t="s">
        <v>116</v>
      </c>
      <c r="D141" s="39" t="s">
        <v>49</v>
      </c>
      <c r="E141" s="39" t="s">
        <v>16</v>
      </c>
      <c r="F141" s="40" t="s">
        <v>149</v>
      </c>
      <c r="G141" s="82" t="s">
        <v>126</v>
      </c>
      <c r="H141" s="83"/>
      <c r="I141" s="45">
        <f>I142</f>
        <v>5638.2</v>
      </c>
      <c r="J141" s="45">
        <f>J142</f>
        <v>8457.2999999999993</v>
      </c>
      <c r="K141" s="45">
        <f>K142</f>
        <v>5638.2</v>
      </c>
      <c r="L141" s="42"/>
      <c r="M141" s="42"/>
      <c r="N141" s="42"/>
      <c r="O141" s="43"/>
      <c r="P141" s="44"/>
    </row>
    <row r="142" spans="1:16" s="6" customFormat="1" ht="63" customHeight="1" x14ac:dyDescent="0.2">
      <c r="A142" s="27" t="s">
        <v>50</v>
      </c>
      <c r="B142" s="28" t="s">
        <v>26</v>
      </c>
      <c r="C142" s="28" t="s">
        <v>116</v>
      </c>
      <c r="D142" s="28" t="s">
        <v>29</v>
      </c>
      <c r="E142" s="28" t="s">
        <v>16</v>
      </c>
      <c r="F142" s="29" t="s">
        <v>149</v>
      </c>
      <c r="G142" s="115" t="s">
        <v>127</v>
      </c>
      <c r="H142" s="116"/>
      <c r="I142" s="75">
        <v>5638.2</v>
      </c>
      <c r="J142" s="75">
        <v>8457.2999999999993</v>
      </c>
      <c r="K142" s="75">
        <v>5638.2</v>
      </c>
      <c r="L142" s="42"/>
      <c r="M142" s="42"/>
      <c r="N142" s="42"/>
      <c r="O142" s="43"/>
      <c r="P142" s="44"/>
    </row>
    <row r="143" spans="1:16" s="6" customFormat="1" ht="45" customHeight="1" x14ac:dyDescent="0.2">
      <c r="A143" s="38" t="s">
        <v>50</v>
      </c>
      <c r="B143" s="39" t="s">
        <v>26</v>
      </c>
      <c r="C143" s="39" t="s">
        <v>111</v>
      </c>
      <c r="D143" s="39" t="s">
        <v>49</v>
      </c>
      <c r="E143" s="39" t="s">
        <v>16</v>
      </c>
      <c r="F143" s="40" t="s">
        <v>149</v>
      </c>
      <c r="G143" s="82" t="s">
        <v>2</v>
      </c>
      <c r="H143" s="83"/>
      <c r="I143" s="43">
        <f>I144</f>
        <v>2026.7</v>
      </c>
      <c r="J143" s="43">
        <f>J144</f>
        <v>2261.6</v>
      </c>
      <c r="K143" s="43">
        <f>K144</f>
        <v>2881.2</v>
      </c>
      <c r="L143" s="42"/>
      <c r="M143" s="42"/>
      <c r="N143" s="42" t="e">
        <f>O143-#REF!</f>
        <v>#REF!</v>
      </c>
      <c r="O143" s="43">
        <v>491.7</v>
      </c>
      <c r="P143" s="44"/>
    </row>
    <row r="144" spans="1:16" s="4" customFormat="1" ht="49.5" customHeight="1" x14ac:dyDescent="0.2">
      <c r="A144" s="27" t="s">
        <v>50</v>
      </c>
      <c r="B144" s="28" t="s">
        <v>26</v>
      </c>
      <c r="C144" s="28" t="s">
        <v>111</v>
      </c>
      <c r="D144" s="28" t="s">
        <v>29</v>
      </c>
      <c r="E144" s="28" t="s">
        <v>16</v>
      </c>
      <c r="F144" s="29" t="s">
        <v>149</v>
      </c>
      <c r="G144" s="115" t="s">
        <v>45</v>
      </c>
      <c r="H144" s="116"/>
      <c r="I144" s="76">
        <v>2026.7</v>
      </c>
      <c r="J144" s="76">
        <v>2261.6</v>
      </c>
      <c r="K144" s="76">
        <v>2881.2</v>
      </c>
      <c r="L144" s="42"/>
      <c r="M144" s="42"/>
      <c r="N144" s="42"/>
      <c r="O144" s="43"/>
      <c r="P144" s="44"/>
    </row>
    <row r="145" spans="1:16" s="4" customFormat="1" ht="63.75" customHeight="1" x14ac:dyDescent="0.2">
      <c r="A145" s="38" t="s">
        <v>50</v>
      </c>
      <c r="B145" s="39" t="s">
        <v>26</v>
      </c>
      <c r="C145" s="39" t="s">
        <v>138</v>
      </c>
      <c r="D145" s="39" t="s">
        <v>49</v>
      </c>
      <c r="E145" s="39" t="s">
        <v>16</v>
      </c>
      <c r="F145" s="40" t="s">
        <v>149</v>
      </c>
      <c r="G145" s="82" t="s">
        <v>139</v>
      </c>
      <c r="H145" s="83"/>
      <c r="I145" s="41">
        <f>I146</f>
        <v>59</v>
      </c>
      <c r="J145" s="41">
        <f>J146</f>
        <v>1.6</v>
      </c>
      <c r="K145" s="41">
        <f>K146</f>
        <v>2.1</v>
      </c>
      <c r="L145" s="42"/>
      <c r="M145" s="42"/>
      <c r="N145" s="42"/>
      <c r="O145" s="43"/>
      <c r="P145" s="44"/>
    </row>
    <row r="146" spans="1:16" s="4" customFormat="1" ht="66.75" customHeight="1" x14ac:dyDescent="0.2">
      <c r="A146" s="27" t="s">
        <v>50</v>
      </c>
      <c r="B146" s="28" t="s">
        <v>26</v>
      </c>
      <c r="C146" s="28" t="s">
        <v>138</v>
      </c>
      <c r="D146" s="28" t="s">
        <v>29</v>
      </c>
      <c r="E146" s="28" t="s">
        <v>16</v>
      </c>
      <c r="F146" s="29" t="s">
        <v>149</v>
      </c>
      <c r="G146" s="115" t="s">
        <v>140</v>
      </c>
      <c r="H146" s="116"/>
      <c r="I146" s="76">
        <v>59</v>
      </c>
      <c r="J146" s="76">
        <v>1.6</v>
      </c>
      <c r="K146" s="76">
        <v>2.1</v>
      </c>
      <c r="L146" s="42"/>
      <c r="M146" s="42"/>
      <c r="N146" s="42"/>
      <c r="O146" s="43"/>
      <c r="P146" s="44"/>
    </row>
    <row r="147" spans="1:16" s="4" customFormat="1" ht="51.75" hidden="1" customHeight="1" x14ac:dyDescent="0.2">
      <c r="A147" s="27" t="s">
        <v>50</v>
      </c>
      <c r="B147" s="28" t="s">
        <v>26</v>
      </c>
      <c r="C147" s="28" t="s">
        <v>141</v>
      </c>
      <c r="D147" s="28" t="s">
        <v>49</v>
      </c>
      <c r="E147" s="28" t="s">
        <v>16</v>
      </c>
      <c r="F147" s="29" t="s">
        <v>25</v>
      </c>
      <c r="G147" s="115" t="s">
        <v>142</v>
      </c>
      <c r="H147" s="116"/>
      <c r="I147" s="33">
        <f>I148</f>
        <v>0</v>
      </c>
      <c r="J147" s="33">
        <f>J148</f>
        <v>0</v>
      </c>
      <c r="K147" s="33">
        <f>K148</f>
        <v>0</v>
      </c>
      <c r="L147" s="42"/>
      <c r="M147" s="42"/>
      <c r="N147" s="42"/>
      <c r="O147" s="43"/>
      <c r="P147" s="44"/>
    </row>
    <row r="148" spans="1:16" s="4" customFormat="1" ht="49.5" hidden="1" customHeight="1" x14ac:dyDescent="0.2">
      <c r="A148" s="27" t="s">
        <v>50</v>
      </c>
      <c r="B148" s="28" t="s">
        <v>26</v>
      </c>
      <c r="C148" s="28" t="s">
        <v>141</v>
      </c>
      <c r="D148" s="28" t="s">
        <v>29</v>
      </c>
      <c r="E148" s="28" t="s">
        <v>16</v>
      </c>
      <c r="F148" s="29" t="s">
        <v>25</v>
      </c>
      <c r="G148" s="115" t="s">
        <v>143</v>
      </c>
      <c r="H148" s="116"/>
      <c r="I148" s="31">
        <v>0</v>
      </c>
      <c r="J148" s="31">
        <v>0</v>
      </c>
      <c r="K148" s="31">
        <v>0</v>
      </c>
      <c r="L148" s="42"/>
      <c r="M148" s="42"/>
      <c r="N148" s="42"/>
      <c r="O148" s="43"/>
      <c r="P148" s="44"/>
    </row>
    <row r="149" spans="1:16" s="6" customFormat="1" ht="20.100000000000001" customHeight="1" x14ac:dyDescent="0.2">
      <c r="A149" s="38" t="s">
        <v>50</v>
      </c>
      <c r="B149" s="39" t="s">
        <v>26</v>
      </c>
      <c r="C149" s="39" t="s">
        <v>117</v>
      </c>
      <c r="D149" s="39" t="s">
        <v>49</v>
      </c>
      <c r="E149" s="39" t="s">
        <v>16</v>
      </c>
      <c r="F149" s="40" t="s">
        <v>149</v>
      </c>
      <c r="G149" s="82" t="s">
        <v>20</v>
      </c>
      <c r="H149" s="83"/>
      <c r="I149" s="45">
        <f>I150</f>
        <v>133901.1</v>
      </c>
      <c r="J149" s="45">
        <f>J150</f>
        <v>124986.6</v>
      </c>
      <c r="K149" s="45">
        <f>K150</f>
        <v>124986.6</v>
      </c>
      <c r="L149" s="42"/>
      <c r="M149" s="42">
        <v>1537</v>
      </c>
      <c r="N149" s="42" t="e">
        <f>O149-#REF!</f>
        <v>#REF!</v>
      </c>
      <c r="O149" s="43">
        <v>95077.3</v>
      </c>
      <c r="P149" s="44"/>
    </row>
    <row r="150" spans="1:16" s="6" customFormat="1" ht="20.100000000000001" customHeight="1" x14ac:dyDescent="0.2">
      <c r="A150" s="27" t="s">
        <v>50</v>
      </c>
      <c r="B150" s="28" t="s">
        <v>26</v>
      </c>
      <c r="C150" s="28" t="s">
        <v>117</v>
      </c>
      <c r="D150" s="28" t="s">
        <v>29</v>
      </c>
      <c r="E150" s="28" t="s">
        <v>16</v>
      </c>
      <c r="F150" s="29" t="s">
        <v>149</v>
      </c>
      <c r="G150" s="115" t="s">
        <v>19</v>
      </c>
      <c r="H150" s="116"/>
      <c r="I150" s="75">
        <f>133851.1+50</f>
        <v>133901.1</v>
      </c>
      <c r="J150" s="75">
        <f>124936.6+50</f>
        <v>124986.6</v>
      </c>
      <c r="K150" s="75">
        <f>124936.6+50</f>
        <v>124986.6</v>
      </c>
      <c r="L150" s="42"/>
      <c r="M150" s="42"/>
      <c r="N150" s="42"/>
      <c r="O150" s="43"/>
      <c r="P150" s="44"/>
    </row>
    <row r="151" spans="1:16" s="6" customFormat="1" ht="20.100000000000001" customHeight="1" x14ac:dyDescent="0.2">
      <c r="A151" s="23" t="s">
        <v>50</v>
      </c>
      <c r="B151" s="24" t="s">
        <v>26</v>
      </c>
      <c r="C151" s="24" t="s">
        <v>118</v>
      </c>
      <c r="D151" s="24" t="s">
        <v>49</v>
      </c>
      <c r="E151" s="24" t="s">
        <v>16</v>
      </c>
      <c r="F151" s="25" t="s">
        <v>149</v>
      </c>
      <c r="G151" s="143" t="s">
        <v>72</v>
      </c>
      <c r="H151" s="144"/>
      <c r="I151" s="26">
        <f>I152+I154+I156+I158+I160+I164</f>
        <v>26252.6</v>
      </c>
      <c r="J151" s="26">
        <f>J152+J154+J156+J158+J160+J164</f>
        <v>26188.400000000001</v>
      </c>
      <c r="K151" s="26">
        <f>K152+K154+K156+K158+K160+K164</f>
        <v>25521.699999999997</v>
      </c>
      <c r="L151" s="69" t="e">
        <f t="shared" ref="L151:P151" si="16">L152+L154+L156+L158+L160+L164</f>
        <v>#REF!</v>
      </c>
      <c r="M151" s="69" t="e">
        <f t="shared" si="16"/>
        <v>#REF!</v>
      </c>
      <c r="N151" s="69" t="e">
        <f t="shared" si="16"/>
        <v>#REF!</v>
      </c>
      <c r="O151" s="69" t="e">
        <f t="shared" si="16"/>
        <v>#REF!</v>
      </c>
      <c r="P151" s="69">
        <f t="shared" si="16"/>
        <v>0</v>
      </c>
    </row>
    <row r="152" spans="1:16" s="6" customFormat="1" ht="76.5" customHeight="1" x14ac:dyDescent="0.2">
      <c r="A152" s="38" t="s">
        <v>50</v>
      </c>
      <c r="B152" s="39" t="s">
        <v>26</v>
      </c>
      <c r="C152" s="39" t="s">
        <v>119</v>
      </c>
      <c r="D152" s="39" t="s">
        <v>49</v>
      </c>
      <c r="E152" s="39" t="s">
        <v>16</v>
      </c>
      <c r="F152" s="40" t="s">
        <v>149</v>
      </c>
      <c r="G152" s="82" t="s">
        <v>100</v>
      </c>
      <c r="H152" s="83"/>
      <c r="I152" s="41">
        <f>I153</f>
        <v>3559</v>
      </c>
      <c r="J152" s="41">
        <f>J153</f>
        <v>3550</v>
      </c>
      <c r="K152" s="41">
        <f>K153</f>
        <v>3000</v>
      </c>
      <c r="L152" s="41">
        <f t="shared" ref="L152:P152" si="17">L153</f>
        <v>0</v>
      </c>
      <c r="M152" s="41">
        <f t="shared" si="17"/>
        <v>0</v>
      </c>
      <c r="N152" s="41">
        <f t="shared" si="17"/>
        <v>0</v>
      </c>
      <c r="O152" s="41">
        <f t="shared" si="17"/>
        <v>0</v>
      </c>
      <c r="P152" s="41">
        <f t="shared" si="17"/>
        <v>0</v>
      </c>
    </row>
    <row r="153" spans="1:16" s="6" customFormat="1" ht="76.5" customHeight="1" x14ac:dyDescent="0.2">
      <c r="A153" s="27" t="s">
        <v>50</v>
      </c>
      <c r="B153" s="28" t="s">
        <v>26</v>
      </c>
      <c r="C153" s="28" t="s">
        <v>119</v>
      </c>
      <c r="D153" s="28" t="s">
        <v>29</v>
      </c>
      <c r="E153" s="28" t="s">
        <v>16</v>
      </c>
      <c r="F153" s="29" t="s">
        <v>149</v>
      </c>
      <c r="G153" s="115" t="s">
        <v>128</v>
      </c>
      <c r="H153" s="116"/>
      <c r="I153" s="31">
        <v>3559</v>
      </c>
      <c r="J153" s="31">
        <v>3550</v>
      </c>
      <c r="K153" s="31">
        <v>3000</v>
      </c>
      <c r="L153" s="42"/>
      <c r="M153" s="42"/>
      <c r="N153" s="42"/>
      <c r="O153" s="43"/>
      <c r="P153" s="44"/>
    </row>
    <row r="154" spans="1:16" s="6" customFormat="1" ht="117.75" customHeight="1" x14ac:dyDescent="0.2">
      <c r="A154" s="38" t="s">
        <v>50</v>
      </c>
      <c r="B154" s="39" t="s">
        <v>26</v>
      </c>
      <c r="C154" s="39" t="s">
        <v>261</v>
      </c>
      <c r="D154" s="39" t="s">
        <v>49</v>
      </c>
      <c r="E154" s="39" t="s">
        <v>16</v>
      </c>
      <c r="F154" s="40" t="s">
        <v>149</v>
      </c>
      <c r="G154" s="82" t="s">
        <v>262</v>
      </c>
      <c r="H154" s="83"/>
      <c r="I154" s="41">
        <f>I155</f>
        <v>651</v>
      </c>
      <c r="J154" s="41">
        <f>J155</f>
        <v>1015.6</v>
      </c>
      <c r="K154" s="41">
        <f>K155</f>
        <v>1015.6</v>
      </c>
      <c r="L154" s="41">
        <f t="shared" ref="L154:P154" si="18">L155</f>
        <v>0</v>
      </c>
      <c r="M154" s="41">
        <f t="shared" si="18"/>
        <v>0</v>
      </c>
      <c r="N154" s="41">
        <f t="shared" si="18"/>
        <v>0</v>
      </c>
      <c r="O154" s="41">
        <f t="shared" si="18"/>
        <v>0</v>
      </c>
      <c r="P154" s="41">
        <f t="shared" si="18"/>
        <v>0</v>
      </c>
    </row>
    <row r="155" spans="1:16" s="6" customFormat="1" ht="125.25" customHeight="1" x14ac:dyDescent="0.2">
      <c r="A155" s="61" t="s">
        <v>50</v>
      </c>
      <c r="B155" s="62" t="s">
        <v>26</v>
      </c>
      <c r="C155" s="62" t="s">
        <v>261</v>
      </c>
      <c r="D155" s="62" t="s">
        <v>29</v>
      </c>
      <c r="E155" s="62" t="s">
        <v>16</v>
      </c>
      <c r="F155" s="63" t="s">
        <v>149</v>
      </c>
      <c r="G155" s="84" t="s">
        <v>263</v>
      </c>
      <c r="H155" s="85"/>
      <c r="I155" s="76">
        <v>651</v>
      </c>
      <c r="J155" s="76">
        <v>1015.6</v>
      </c>
      <c r="K155" s="76">
        <v>1015.6</v>
      </c>
      <c r="L155" s="42"/>
      <c r="M155" s="42"/>
      <c r="N155" s="42"/>
      <c r="O155" s="43"/>
      <c r="P155" s="44"/>
    </row>
    <row r="156" spans="1:16" s="6" customFormat="1" ht="73.5" customHeight="1" x14ac:dyDescent="0.2">
      <c r="A156" s="38" t="s">
        <v>50</v>
      </c>
      <c r="B156" s="39" t="s">
        <v>26</v>
      </c>
      <c r="C156" s="39" t="s">
        <v>234</v>
      </c>
      <c r="D156" s="39" t="s">
        <v>49</v>
      </c>
      <c r="E156" s="39" t="s">
        <v>16</v>
      </c>
      <c r="F156" s="40" t="s">
        <v>149</v>
      </c>
      <c r="G156" s="82" t="s">
        <v>235</v>
      </c>
      <c r="H156" s="83"/>
      <c r="I156" s="41">
        <f>I157</f>
        <v>1996.3</v>
      </c>
      <c r="J156" s="41">
        <f>J157</f>
        <v>3186.5</v>
      </c>
      <c r="K156" s="41">
        <f>K157</f>
        <v>3226</v>
      </c>
      <c r="L156" s="43">
        <f t="shared" ref="L156:P156" si="19">L157</f>
        <v>0</v>
      </c>
      <c r="M156" s="43">
        <f t="shared" si="19"/>
        <v>0</v>
      </c>
      <c r="N156" s="43">
        <f t="shared" si="19"/>
        <v>0</v>
      </c>
      <c r="O156" s="43">
        <f t="shared" si="19"/>
        <v>0</v>
      </c>
      <c r="P156" s="43">
        <f t="shared" si="19"/>
        <v>0</v>
      </c>
    </row>
    <row r="157" spans="1:16" s="6" customFormat="1" ht="73.5" customHeight="1" x14ac:dyDescent="0.2">
      <c r="A157" s="27" t="s">
        <v>50</v>
      </c>
      <c r="B157" s="28" t="s">
        <v>26</v>
      </c>
      <c r="C157" s="28" t="s">
        <v>234</v>
      </c>
      <c r="D157" s="28" t="s">
        <v>29</v>
      </c>
      <c r="E157" s="28" t="s">
        <v>16</v>
      </c>
      <c r="F157" s="29" t="s">
        <v>149</v>
      </c>
      <c r="G157" s="115" t="s">
        <v>233</v>
      </c>
      <c r="H157" s="116"/>
      <c r="I157" s="76">
        <v>1996.3</v>
      </c>
      <c r="J157" s="76">
        <v>3186.5</v>
      </c>
      <c r="K157" s="76">
        <v>3226</v>
      </c>
      <c r="L157" s="42"/>
      <c r="M157" s="42"/>
      <c r="N157" s="42"/>
      <c r="O157" s="43"/>
      <c r="P157" s="44"/>
    </row>
    <row r="158" spans="1:16" s="6" customFormat="1" ht="56.25" customHeight="1" x14ac:dyDescent="0.2">
      <c r="A158" s="47" t="s">
        <v>50</v>
      </c>
      <c r="B158" s="48" t="s">
        <v>26</v>
      </c>
      <c r="C158" s="48" t="s">
        <v>173</v>
      </c>
      <c r="D158" s="48" t="s">
        <v>49</v>
      </c>
      <c r="E158" s="48" t="s">
        <v>16</v>
      </c>
      <c r="F158" s="49" t="s">
        <v>149</v>
      </c>
      <c r="G158" s="82" t="s">
        <v>158</v>
      </c>
      <c r="H158" s="130"/>
      <c r="I158" s="43">
        <f>I159</f>
        <v>18436.3</v>
      </c>
      <c r="J158" s="43">
        <f>J159</f>
        <v>18436.3</v>
      </c>
      <c r="K158" s="43">
        <f>K159</f>
        <v>18280.099999999999</v>
      </c>
      <c r="L158" s="43">
        <f t="shared" ref="L158:P158" si="20">L159</f>
        <v>0</v>
      </c>
      <c r="M158" s="43">
        <f t="shared" si="20"/>
        <v>0</v>
      </c>
      <c r="N158" s="43">
        <f t="shared" si="20"/>
        <v>0</v>
      </c>
      <c r="O158" s="43">
        <f t="shared" si="20"/>
        <v>0</v>
      </c>
      <c r="P158" s="43">
        <f t="shared" si="20"/>
        <v>0</v>
      </c>
    </row>
    <row r="159" spans="1:16" s="6" customFormat="1" ht="72.75" customHeight="1" x14ac:dyDescent="0.2">
      <c r="A159" s="34" t="s">
        <v>50</v>
      </c>
      <c r="B159" s="35" t="s">
        <v>26</v>
      </c>
      <c r="C159" s="35" t="s">
        <v>173</v>
      </c>
      <c r="D159" s="35" t="s">
        <v>29</v>
      </c>
      <c r="E159" s="35" t="s">
        <v>16</v>
      </c>
      <c r="F159" s="36" t="s">
        <v>149</v>
      </c>
      <c r="G159" s="115" t="s">
        <v>159</v>
      </c>
      <c r="H159" s="124"/>
      <c r="I159" s="77">
        <v>18436.3</v>
      </c>
      <c r="J159" s="77">
        <v>18436.3</v>
      </c>
      <c r="K159" s="77">
        <v>18280.099999999999</v>
      </c>
      <c r="L159" s="42"/>
      <c r="M159" s="42"/>
      <c r="N159" s="42"/>
      <c r="O159" s="43"/>
      <c r="P159" s="44"/>
    </row>
    <row r="160" spans="1:16" s="6" customFormat="1" ht="38.25" hidden="1" customHeight="1" x14ac:dyDescent="0.2">
      <c r="A160" s="47" t="s">
        <v>50</v>
      </c>
      <c r="B160" s="48" t="s">
        <v>26</v>
      </c>
      <c r="C160" s="48" t="s">
        <v>203</v>
      </c>
      <c r="D160" s="48" t="s">
        <v>49</v>
      </c>
      <c r="E160" s="48" t="s">
        <v>16</v>
      </c>
      <c r="F160" s="49" t="s">
        <v>149</v>
      </c>
      <c r="G160" s="82" t="s">
        <v>205</v>
      </c>
      <c r="H160" s="83"/>
      <c r="I160" s="43">
        <f>I161</f>
        <v>0</v>
      </c>
      <c r="J160" s="43">
        <f>J161</f>
        <v>0</v>
      </c>
      <c r="K160" s="43">
        <f>K161</f>
        <v>0</v>
      </c>
      <c r="L160" s="43">
        <f t="shared" ref="L160:P160" si="21">L161</f>
        <v>0</v>
      </c>
      <c r="M160" s="43">
        <f t="shared" si="21"/>
        <v>0</v>
      </c>
      <c r="N160" s="43">
        <f t="shared" si="21"/>
        <v>0</v>
      </c>
      <c r="O160" s="43">
        <f t="shared" si="21"/>
        <v>0</v>
      </c>
      <c r="P160" s="43">
        <f t="shared" si="21"/>
        <v>0</v>
      </c>
    </row>
    <row r="161" spans="1:16" s="6" customFormat="1" ht="54.75" hidden="1" customHeight="1" x14ac:dyDescent="0.2">
      <c r="A161" s="34" t="s">
        <v>50</v>
      </c>
      <c r="B161" s="35" t="s">
        <v>26</v>
      </c>
      <c r="C161" s="35" t="s">
        <v>203</v>
      </c>
      <c r="D161" s="35" t="s">
        <v>29</v>
      </c>
      <c r="E161" s="35" t="s">
        <v>16</v>
      </c>
      <c r="F161" s="36" t="s">
        <v>149</v>
      </c>
      <c r="G161" s="115" t="s">
        <v>204</v>
      </c>
      <c r="H161" s="116"/>
      <c r="I161" s="33"/>
      <c r="J161" s="33"/>
      <c r="K161" s="33"/>
      <c r="L161" s="42"/>
      <c r="M161" s="42"/>
      <c r="N161" s="42"/>
      <c r="O161" s="43"/>
      <c r="P161" s="44"/>
    </row>
    <row r="162" spans="1:16" s="6" customFormat="1" ht="54.75" hidden="1" customHeight="1" x14ac:dyDescent="0.2">
      <c r="A162" s="47" t="s">
        <v>50</v>
      </c>
      <c r="B162" s="48" t="s">
        <v>26</v>
      </c>
      <c r="C162" s="48" t="s">
        <v>203</v>
      </c>
      <c r="D162" s="48" t="s">
        <v>49</v>
      </c>
      <c r="E162" s="48" t="s">
        <v>16</v>
      </c>
      <c r="F162" s="49" t="s">
        <v>149</v>
      </c>
      <c r="G162" s="82" t="s">
        <v>288</v>
      </c>
      <c r="H162" s="83"/>
      <c r="I162" s="43">
        <f>I163</f>
        <v>0</v>
      </c>
      <c r="J162" s="43">
        <f>J163</f>
        <v>0</v>
      </c>
      <c r="K162" s="43">
        <f>K163</f>
        <v>0</v>
      </c>
      <c r="L162" s="42"/>
      <c r="M162" s="42"/>
      <c r="N162" s="42"/>
      <c r="O162" s="43"/>
      <c r="P162" s="44"/>
    </row>
    <row r="163" spans="1:16" s="6" customFormat="1" ht="54.75" hidden="1" customHeight="1" x14ac:dyDescent="0.2">
      <c r="A163" s="34" t="s">
        <v>50</v>
      </c>
      <c r="B163" s="35" t="s">
        <v>26</v>
      </c>
      <c r="C163" s="35" t="s">
        <v>203</v>
      </c>
      <c r="D163" s="35" t="s">
        <v>29</v>
      </c>
      <c r="E163" s="35" t="s">
        <v>16</v>
      </c>
      <c r="F163" s="36" t="s">
        <v>149</v>
      </c>
      <c r="G163" s="115" t="s">
        <v>289</v>
      </c>
      <c r="H163" s="116"/>
      <c r="I163" s="33">
        <v>0</v>
      </c>
      <c r="J163" s="33">
        <v>0</v>
      </c>
      <c r="K163" s="33">
        <v>0</v>
      </c>
      <c r="L163" s="42"/>
      <c r="M163" s="42"/>
      <c r="N163" s="42"/>
      <c r="O163" s="43"/>
      <c r="P163" s="44"/>
    </row>
    <row r="164" spans="1:16" s="6" customFormat="1" ht="20.100000000000001" customHeight="1" x14ac:dyDescent="0.2">
      <c r="A164" s="38" t="s">
        <v>50</v>
      </c>
      <c r="B164" s="39" t="s">
        <v>26</v>
      </c>
      <c r="C164" s="39" t="s">
        <v>132</v>
      </c>
      <c r="D164" s="39" t="s">
        <v>49</v>
      </c>
      <c r="E164" s="39" t="s">
        <v>16</v>
      </c>
      <c r="F164" s="40" t="s">
        <v>149</v>
      </c>
      <c r="G164" s="159" t="s">
        <v>134</v>
      </c>
      <c r="H164" s="160"/>
      <c r="I164" s="45">
        <f>I165</f>
        <v>1610</v>
      </c>
      <c r="J164" s="45">
        <f>J165</f>
        <v>0</v>
      </c>
      <c r="K164" s="45">
        <f>K165</f>
        <v>0</v>
      </c>
      <c r="L164" s="43" t="e">
        <f>#REF!</f>
        <v>#REF!</v>
      </c>
      <c r="M164" s="43" t="e">
        <f>#REF!</f>
        <v>#REF!</v>
      </c>
      <c r="N164" s="43" t="e">
        <f>#REF!</f>
        <v>#REF!</v>
      </c>
      <c r="O164" s="43" t="e">
        <f>#REF!</f>
        <v>#REF!</v>
      </c>
      <c r="P164" s="44"/>
    </row>
    <row r="165" spans="1:16" s="6" customFormat="1" ht="45.75" customHeight="1" x14ac:dyDescent="0.2">
      <c r="A165" s="27" t="s">
        <v>50</v>
      </c>
      <c r="B165" s="28" t="s">
        <v>26</v>
      </c>
      <c r="C165" s="28" t="s">
        <v>132</v>
      </c>
      <c r="D165" s="28" t="s">
        <v>29</v>
      </c>
      <c r="E165" s="28" t="s">
        <v>16</v>
      </c>
      <c r="F165" s="29" t="s">
        <v>149</v>
      </c>
      <c r="G165" s="145" t="s">
        <v>133</v>
      </c>
      <c r="H165" s="146"/>
      <c r="I165" s="31">
        <v>1610</v>
      </c>
      <c r="J165" s="31">
        <v>0</v>
      </c>
      <c r="K165" s="31">
        <v>0</v>
      </c>
      <c r="L165" s="42"/>
      <c r="M165" s="42"/>
      <c r="N165" s="42"/>
      <c r="O165" s="43"/>
      <c r="P165" s="44"/>
    </row>
    <row r="166" spans="1:16" s="6" customFormat="1" ht="26.25" customHeight="1" x14ac:dyDescent="0.2">
      <c r="A166" s="23" t="s">
        <v>50</v>
      </c>
      <c r="B166" s="24" t="s">
        <v>153</v>
      </c>
      <c r="C166" s="24" t="s">
        <v>15</v>
      </c>
      <c r="D166" s="24" t="s">
        <v>49</v>
      </c>
      <c r="E166" s="24" t="s">
        <v>16</v>
      </c>
      <c r="F166" s="25" t="s">
        <v>42</v>
      </c>
      <c r="G166" s="158" t="s">
        <v>154</v>
      </c>
      <c r="H166" s="158"/>
      <c r="I166" s="32">
        <f t="shared" ref="I166:K167" si="22">I167</f>
        <v>150</v>
      </c>
      <c r="J166" s="32">
        <f t="shared" si="22"/>
        <v>150</v>
      </c>
      <c r="K166" s="32">
        <f t="shared" si="22"/>
        <v>150</v>
      </c>
      <c r="L166" s="71"/>
      <c r="M166" s="71"/>
      <c r="N166" s="71"/>
      <c r="O166" s="72"/>
      <c r="P166" s="73"/>
    </row>
    <row r="167" spans="1:16" s="6" customFormat="1" ht="22.5" customHeight="1" x14ac:dyDescent="0.2">
      <c r="A167" s="38" t="s">
        <v>50</v>
      </c>
      <c r="B167" s="39" t="s">
        <v>153</v>
      </c>
      <c r="C167" s="39" t="s">
        <v>5</v>
      </c>
      <c r="D167" s="39" t="s">
        <v>49</v>
      </c>
      <c r="E167" s="39" t="s">
        <v>16</v>
      </c>
      <c r="F167" s="40" t="s">
        <v>149</v>
      </c>
      <c r="G167" s="147" t="s">
        <v>155</v>
      </c>
      <c r="H167" s="147"/>
      <c r="I167" s="41">
        <f t="shared" si="22"/>
        <v>150</v>
      </c>
      <c r="J167" s="41">
        <f t="shared" si="22"/>
        <v>150</v>
      </c>
      <c r="K167" s="41">
        <f t="shared" si="22"/>
        <v>150</v>
      </c>
      <c r="L167" s="42"/>
      <c r="M167" s="42"/>
      <c r="N167" s="42"/>
      <c r="O167" s="43"/>
      <c r="P167" s="44"/>
    </row>
    <row r="168" spans="1:16" s="6" customFormat="1" ht="51" customHeight="1" thickBot="1" x14ac:dyDescent="0.25">
      <c r="A168" s="27" t="s">
        <v>50</v>
      </c>
      <c r="B168" s="28" t="s">
        <v>153</v>
      </c>
      <c r="C168" s="28" t="s">
        <v>156</v>
      </c>
      <c r="D168" s="28" t="s">
        <v>29</v>
      </c>
      <c r="E168" s="28" t="s">
        <v>16</v>
      </c>
      <c r="F168" s="29" t="s">
        <v>149</v>
      </c>
      <c r="G168" s="153" t="s">
        <v>157</v>
      </c>
      <c r="H168" s="153"/>
      <c r="I168" s="31">
        <v>150</v>
      </c>
      <c r="J168" s="31">
        <v>150</v>
      </c>
      <c r="K168" s="31">
        <v>150</v>
      </c>
      <c r="L168" s="42"/>
      <c r="M168" s="42"/>
      <c r="N168" s="42"/>
      <c r="O168" s="43"/>
      <c r="P168" s="44"/>
    </row>
    <row r="169" spans="1:16" s="6" customFormat="1" ht="66" hidden="1" customHeight="1" x14ac:dyDescent="0.2">
      <c r="A169" s="23" t="s">
        <v>50</v>
      </c>
      <c r="B169" s="50" t="s">
        <v>219</v>
      </c>
      <c r="C169" s="50" t="s">
        <v>15</v>
      </c>
      <c r="D169" s="50" t="s">
        <v>49</v>
      </c>
      <c r="E169" s="50" t="s">
        <v>16</v>
      </c>
      <c r="F169" s="51" t="s">
        <v>42</v>
      </c>
      <c r="G169" s="151" t="s">
        <v>212</v>
      </c>
      <c r="H169" s="152"/>
      <c r="I169" s="32">
        <f t="shared" ref="I169:K171" si="23">I170</f>
        <v>0</v>
      </c>
      <c r="J169" s="32">
        <f t="shared" si="23"/>
        <v>0</v>
      </c>
      <c r="K169" s="32">
        <f t="shared" si="23"/>
        <v>0</v>
      </c>
      <c r="L169" s="71"/>
      <c r="M169" s="71"/>
      <c r="N169" s="71"/>
      <c r="O169" s="72"/>
      <c r="P169" s="73"/>
    </row>
    <row r="170" spans="1:16" s="6" customFormat="1" ht="51" hidden="1" customHeight="1" x14ac:dyDescent="0.2">
      <c r="A170" s="58" t="s">
        <v>50</v>
      </c>
      <c r="B170" s="52" t="s">
        <v>219</v>
      </c>
      <c r="C170" s="52" t="s">
        <v>15</v>
      </c>
      <c r="D170" s="52" t="s">
        <v>49</v>
      </c>
      <c r="E170" s="52" t="s">
        <v>16</v>
      </c>
      <c r="F170" s="53" t="s">
        <v>149</v>
      </c>
      <c r="G170" s="115" t="s">
        <v>213</v>
      </c>
      <c r="H170" s="116"/>
      <c r="I170" s="31">
        <f t="shared" si="23"/>
        <v>0</v>
      </c>
      <c r="J170" s="31">
        <f t="shared" si="23"/>
        <v>0</v>
      </c>
      <c r="K170" s="31">
        <f t="shared" si="23"/>
        <v>0</v>
      </c>
      <c r="L170" s="42"/>
      <c r="M170" s="42"/>
      <c r="N170" s="42"/>
      <c r="O170" s="43"/>
      <c r="P170" s="44"/>
    </row>
    <row r="171" spans="1:16" s="6" customFormat="1" ht="51" hidden="1" customHeight="1" x14ac:dyDescent="0.2">
      <c r="A171" s="59" t="s">
        <v>50</v>
      </c>
      <c r="B171" s="56" t="s">
        <v>219</v>
      </c>
      <c r="C171" s="56" t="s">
        <v>5</v>
      </c>
      <c r="D171" s="56" t="s">
        <v>49</v>
      </c>
      <c r="E171" s="56" t="s">
        <v>16</v>
      </c>
      <c r="F171" s="57" t="s">
        <v>149</v>
      </c>
      <c r="G171" s="82" t="s">
        <v>214</v>
      </c>
      <c r="H171" s="83"/>
      <c r="I171" s="41">
        <f t="shared" si="23"/>
        <v>0</v>
      </c>
      <c r="J171" s="41">
        <f t="shared" si="23"/>
        <v>0</v>
      </c>
      <c r="K171" s="41">
        <f t="shared" si="23"/>
        <v>0</v>
      </c>
      <c r="L171" s="42"/>
      <c r="M171" s="42"/>
      <c r="N171" s="42"/>
      <c r="O171" s="43"/>
      <c r="P171" s="44"/>
    </row>
    <row r="172" spans="1:16" s="6" customFormat="1" ht="51" hidden="1" customHeight="1" x14ac:dyDescent="0.2">
      <c r="A172" s="58" t="s">
        <v>50</v>
      </c>
      <c r="B172" s="52" t="s">
        <v>219</v>
      </c>
      <c r="C172" s="52" t="s">
        <v>54</v>
      </c>
      <c r="D172" s="52" t="s">
        <v>29</v>
      </c>
      <c r="E172" s="52" t="s">
        <v>16</v>
      </c>
      <c r="F172" s="53" t="s">
        <v>149</v>
      </c>
      <c r="G172" s="115" t="s">
        <v>215</v>
      </c>
      <c r="H172" s="116"/>
      <c r="I172" s="31">
        <v>0</v>
      </c>
      <c r="J172" s="31">
        <v>0</v>
      </c>
      <c r="K172" s="31">
        <v>0</v>
      </c>
      <c r="L172" s="42"/>
      <c r="M172" s="42"/>
      <c r="N172" s="42"/>
      <c r="O172" s="43"/>
      <c r="P172" s="44"/>
    </row>
    <row r="173" spans="1:16" s="6" customFormat="1" ht="51" hidden="1" customHeight="1" x14ac:dyDescent="0.2">
      <c r="A173" s="60" t="s">
        <v>50</v>
      </c>
      <c r="B173" s="50" t="s">
        <v>220</v>
      </c>
      <c r="C173" s="50" t="s">
        <v>15</v>
      </c>
      <c r="D173" s="50" t="s">
        <v>49</v>
      </c>
      <c r="E173" s="50" t="s">
        <v>16</v>
      </c>
      <c r="F173" s="51" t="s">
        <v>42</v>
      </c>
      <c r="G173" s="149" t="s">
        <v>216</v>
      </c>
      <c r="H173" s="150"/>
      <c r="I173" s="32">
        <f t="shared" ref="I173:K175" si="24">I174</f>
        <v>0</v>
      </c>
      <c r="J173" s="32">
        <f t="shared" si="24"/>
        <v>0</v>
      </c>
      <c r="K173" s="32">
        <f t="shared" si="24"/>
        <v>0</v>
      </c>
      <c r="L173" s="71"/>
      <c r="M173" s="71"/>
      <c r="N173" s="71"/>
      <c r="O173" s="72"/>
      <c r="P173" s="73"/>
    </row>
    <row r="174" spans="1:16" s="6" customFormat="1" ht="51" hidden="1" customHeight="1" x14ac:dyDescent="0.2">
      <c r="A174" s="27" t="s">
        <v>50</v>
      </c>
      <c r="B174" s="28" t="s">
        <v>220</v>
      </c>
      <c r="C174" s="28" t="s">
        <v>15</v>
      </c>
      <c r="D174" s="28" t="s">
        <v>49</v>
      </c>
      <c r="E174" s="28" t="s">
        <v>16</v>
      </c>
      <c r="F174" s="29" t="s">
        <v>149</v>
      </c>
      <c r="G174" s="119" t="s">
        <v>217</v>
      </c>
      <c r="H174" s="120"/>
      <c r="I174" s="31">
        <f t="shared" si="24"/>
        <v>0</v>
      </c>
      <c r="J174" s="31">
        <f t="shared" si="24"/>
        <v>0</v>
      </c>
      <c r="K174" s="31">
        <f t="shared" si="24"/>
        <v>0</v>
      </c>
      <c r="L174" s="42"/>
      <c r="M174" s="42"/>
      <c r="N174" s="42"/>
      <c r="O174" s="43"/>
      <c r="P174" s="44"/>
    </row>
    <row r="175" spans="1:16" s="6" customFormat="1" ht="51" hidden="1" customHeight="1" x14ac:dyDescent="0.2">
      <c r="A175" s="27" t="s">
        <v>50</v>
      </c>
      <c r="B175" s="28" t="s">
        <v>220</v>
      </c>
      <c r="C175" s="28" t="s">
        <v>222</v>
      </c>
      <c r="D175" s="28" t="s">
        <v>49</v>
      </c>
      <c r="E175" s="28" t="s">
        <v>16</v>
      </c>
      <c r="F175" s="29" t="s">
        <v>149</v>
      </c>
      <c r="G175" s="148" t="s">
        <v>223</v>
      </c>
      <c r="H175" s="148"/>
      <c r="I175" s="31">
        <f t="shared" si="24"/>
        <v>0</v>
      </c>
      <c r="J175" s="31">
        <f t="shared" si="24"/>
        <v>0</v>
      </c>
      <c r="K175" s="31">
        <f t="shared" si="24"/>
        <v>0</v>
      </c>
      <c r="L175" s="42"/>
      <c r="M175" s="42"/>
      <c r="N175" s="42"/>
      <c r="O175" s="43"/>
      <c r="P175" s="44"/>
    </row>
    <row r="176" spans="1:16" s="6" customFormat="1" ht="59.25" hidden="1" customHeight="1" thickBot="1" x14ac:dyDescent="0.25">
      <c r="A176" s="58" t="s">
        <v>50</v>
      </c>
      <c r="B176" s="54" t="s">
        <v>220</v>
      </c>
      <c r="C176" s="54" t="s">
        <v>221</v>
      </c>
      <c r="D176" s="54" t="s">
        <v>29</v>
      </c>
      <c r="E176" s="54" t="s">
        <v>16</v>
      </c>
      <c r="F176" s="55" t="s">
        <v>149</v>
      </c>
      <c r="G176" s="148" t="s">
        <v>218</v>
      </c>
      <c r="H176" s="148"/>
      <c r="I176" s="31">
        <v>0</v>
      </c>
      <c r="J176" s="31">
        <v>0</v>
      </c>
      <c r="K176" s="31">
        <v>0</v>
      </c>
      <c r="L176" s="42"/>
      <c r="M176" s="42"/>
      <c r="N176" s="42"/>
      <c r="O176" s="43"/>
      <c r="P176" s="44"/>
    </row>
    <row r="177" spans="1:16" s="3" customFormat="1" ht="20.100000000000001" customHeight="1" thickBot="1" x14ac:dyDescent="0.25">
      <c r="A177" s="141" t="s">
        <v>0</v>
      </c>
      <c r="B177" s="142"/>
      <c r="C177" s="142"/>
      <c r="D177" s="142"/>
      <c r="E177" s="142"/>
      <c r="F177" s="142"/>
      <c r="G177" s="142"/>
      <c r="H177" s="142"/>
      <c r="I177" s="37">
        <f t="shared" ref="I177:O177" si="25">I8+I100</f>
        <v>537206.5</v>
      </c>
      <c r="J177" s="37">
        <f t="shared" si="25"/>
        <v>468223.50000000006</v>
      </c>
      <c r="K177" s="37">
        <f t="shared" si="25"/>
        <v>489702.6</v>
      </c>
      <c r="L177" s="74">
        <f t="shared" si="25"/>
        <v>0</v>
      </c>
      <c r="M177" s="74">
        <f t="shared" si="25"/>
        <v>0</v>
      </c>
      <c r="N177" s="74" t="e">
        <f t="shared" si="25"/>
        <v>#REF!</v>
      </c>
      <c r="O177" s="74">
        <f t="shared" si="25"/>
        <v>136191.5</v>
      </c>
      <c r="P177" s="73"/>
    </row>
    <row r="178" spans="1:16" ht="20.100000000000001" customHeight="1" x14ac:dyDescent="0.2">
      <c r="A178" s="5"/>
      <c r="B178" s="5"/>
      <c r="C178" s="12"/>
      <c r="D178" s="5"/>
      <c r="E178" s="5"/>
      <c r="F178" s="5"/>
      <c r="G178" s="5"/>
      <c r="H178" s="5"/>
      <c r="I178" s="5"/>
      <c r="J178" s="5"/>
      <c r="K178" s="5"/>
      <c r="L178" s="13"/>
    </row>
    <row r="179" spans="1:16" ht="20.100000000000001" customHeight="1" x14ac:dyDescent="0.2">
      <c r="A179" s="5"/>
      <c r="B179" s="5"/>
      <c r="C179" s="12"/>
      <c r="D179" s="5"/>
      <c r="E179" s="5"/>
      <c r="F179" s="5"/>
      <c r="G179" s="5"/>
      <c r="H179" s="5"/>
      <c r="I179" s="5"/>
      <c r="J179" s="5"/>
      <c r="K179" s="5"/>
    </row>
    <row r="180" spans="1:16" ht="20.100000000000001" customHeight="1" x14ac:dyDescent="0.2">
      <c r="A180" s="5"/>
      <c r="B180" s="5"/>
      <c r="C180" s="12"/>
      <c r="D180" s="5"/>
      <c r="E180" s="5"/>
      <c r="F180" s="5"/>
      <c r="G180" s="5"/>
      <c r="H180" s="5"/>
      <c r="I180" s="5"/>
      <c r="J180" s="5"/>
      <c r="K180" s="5"/>
    </row>
    <row r="181" spans="1:16" ht="20.100000000000001" customHeight="1" x14ac:dyDescent="0.2">
      <c r="A181" s="5"/>
      <c r="B181" s="5"/>
      <c r="C181" s="12"/>
      <c r="D181" s="5"/>
      <c r="E181" s="5"/>
      <c r="F181" s="5"/>
      <c r="G181" s="5"/>
      <c r="H181" s="5"/>
      <c r="I181" s="5"/>
      <c r="J181" s="5"/>
      <c r="K181" s="5"/>
    </row>
    <row r="182" spans="1:16" ht="20.100000000000001" customHeight="1" x14ac:dyDescent="0.2">
      <c r="A182" s="5"/>
      <c r="B182" s="5"/>
      <c r="C182" s="12"/>
      <c r="D182" s="5"/>
      <c r="E182" s="5"/>
      <c r="F182" s="5"/>
      <c r="G182" s="5"/>
      <c r="H182" s="5"/>
      <c r="I182" s="5"/>
      <c r="J182" s="5"/>
      <c r="K182" s="5"/>
    </row>
    <row r="183" spans="1:16" ht="20.100000000000001" customHeight="1" x14ac:dyDescent="0.2">
      <c r="A183" s="5"/>
      <c r="B183" s="5"/>
      <c r="C183" s="12"/>
      <c r="D183" s="5"/>
      <c r="E183" s="5"/>
      <c r="F183" s="5"/>
      <c r="G183" s="5"/>
      <c r="H183" s="5"/>
      <c r="I183" s="5"/>
      <c r="J183" s="5"/>
      <c r="K183" s="5"/>
    </row>
    <row r="184" spans="1:16" ht="20.100000000000001" customHeight="1" x14ac:dyDescent="0.2">
      <c r="A184" s="5"/>
      <c r="B184" s="5"/>
      <c r="C184" s="12"/>
      <c r="D184" s="5"/>
      <c r="E184" s="5"/>
      <c r="F184" s="5"/>
      <c r="G184" s="5"/>
      <c r="H184" s="5"/>
      <c r="I184" s="5"/>
      <c r="J184" s="5"/>
      <c r="K184" s="5"/>
    </row>
    <row r="185" spans="1:16" ht="20.100000000000001" customHeight="1" x14ac:dyDescent="0.2">
      <c r="A185" s="5"/>
      <c r="B185" s="5"/>
      <c r="C185" s="12"/>
      <c r="D185" s="5"/>
      <c r="E185" s="5"/>
      <c r="F185" s="5"/>
      <c r="G185" s="5"/>
      <c r="H185" s="5"/>
      <c r="I185" s="5"/>
      <c r="J185" s="5"/>
      <c r="K185" s="5"/>
    </row>
    <row r="186" spans="1:16" ht="20.100000000000001" customHeight="1" x14ac:dyDescent="0.2">
      <c r="A186" s="5"/>
      <c r="B186" s="5"/>
      <c r="C186" s="12"/>
      <c r="D186" s="5"/>
      <c r="E186" s="5"/>
      <c r="F186" s="5"/>
      <c r="G186" s="5"/>
      <c r="H186" s="5"/>
      <c r="I186" s="5"/>
      <c r="J186" s="5"/>
      <c r="K186" s="5"/>
    </row>
  </sheetData>
  <mergeCells count="182">
    <mergeCell ref="G89:H89"/>
    <mergeCell ref="G88:H88"/>
    <mergeCell ref="G163:H163"/>
    <mergeCell ref="G162:H162"/>
    <mergeCell ref="G175:H175"/>
    <mergeCell ref="G132:H132"/>
    <mergeCell ref="G123:H123"/>
    <mergeCell ref="G122:H122"/>
    <mergeCell ref="G97:H97"/>
    <mergeCell ref="G98:H98"/>
    <mergeCell ref="G99:H99"/>
    <mergeCell ref="G127:H127"/>
    <mergeCell ref="G126:H126"/>
    <mergeCell ref="G133:H133"/>
    <mergeCell ref="G141:H141"/>
    <mergeCell ref="G134:H134"/>
    <mergeCell ref="G135:H135"/>
    <mergeCell ref="G168:H168"/>
    <mergeCell ref="G107:H107"/>
    <mergeCell ref="G125:H125"/>
    <mergeCell ref="G166:H166"/>
    <mergeCell ref="G150:H150"/>
    <mergeCell ref="G164:H164"/>
    <mergeCell ref="G104:H104"/>
    <mergeCell ref="A177:H177"/>
    <mergeCell ref="G149:H149"/>
    <mergeCell ref="G142:H142"/>
    <mergeCell ref="G151:H151"/>
    <mergeCell ref="G152:H152"/>
    <mergeCell ref="G146:H146"/>
    <mergeCell ref="G147:H147"/>
    <mergeCell ref="G158:H158"/>
    <mergeCell ref="G159:H159"/>
    <mergeCell ref="G165:H165"/>
    <mergeCell ref="G167:H167"/>
    <mergeCell ref="G176:H176"/>
    <mergeCell ref="G161:H161"/>
    <mergeCell ref="G160:H160"/>
    <mergeCell ref="G148:H148"/>
    <mergeCell ref="G145:H145"/>
    <mergeCell ref="G143:H143"/>
    <mergeCell ref="G173:H173"/>
    <mergeCell ref="G174:H174"/>
    <mergeCell ref="G169:H169"/>
    <mergeCell ref="G170:H170"/>
    <mergeCell ref="G171:H171"/>
    <mergeCell ref="G172:H172"/>
    <mergeCell ref="G144:H144"/>
    <mergeCell ref="G87:H87"/>
    <mergeCell ref="G82:H82"/>
    <mergeCell ref="G84:H84"/>
    <mergeCell ref="G85:H85"/>
    <mergeCell ref="G86:H86"/>
    <mergeCell ref="G157:H157"/>
    <mergeCell ref="G156:H156"/>
    <mergeCell ref="G115:H115"/>
    <mergeCell ref="G114:H114"/>
    <mergeCell ref="G129:H129"/>
    <mergeCell ref="G128:H128"/>
    <mergeCell ref="G108:H108"/>
    <mergeCell ref="G101:H101"/>
    <mergeCell ref="G139:H139"/>
    <mergeCell ref="G140:H140"/>
    <mergeCell ref="G118:H118"/>
    <mergeCell ref="G119:H119"/>
    <mergeCell ref="G124:H124"/>
    <mergeCell ref="G83:H83"/>
    <mergeCell ref="G106:H106"/>
    <mergeCell ref="G105:H105"/>
    <mergeCell ref="G96:H96"/>
    <mergeCell ref="G153:H153"/>
    <mergeCell ref="G109:H109"/>
    <mergeCell ref="G130:H130"/>
    <mergeCell ref="G90:H90"/>
    <mergeCell ref="G91:H91"/>
    <mergeCell ref="G102:H102"/>
    <mergeCell ref="G103:H103"/>
    <mergeCell ref="G113:H113"/>
    <mergeCell ref="G112:H112"/>
    <mergeCell ref="G111:H111"/>
    <mergeCell ref="G110:H110"/>
    <mergeCell ref="G100:H100"/>
    <mergeCell ref="G94:H94"/>
    <mergeCell ref="G92:H92"/>
    <mergeCell ref="G93:H93"/>
    <mergeCell ref="G95:H95"/>
    <mergeCell ref="G117:H117"/>
    <mergeCell ref="G116:H116"/>
    <mergeCell ref="G121:H121"/>
    <mergeCell ref="G120:H120"/>
    <mergeCell ref="G136:H136"/>
    <mergeCell ref="G137:H137"/>
    <mergeCell ref="G138:H138"/>
    <mergeCell ref="G131:H131"/>
    <mergeCell ref="G54:H54"/>
    <mergeCell ref="G52:H52"/>
    <mergeCell ref="G48:H48"/>
    <mergeCell ref="G47:H47"/>
    <mergeCell ref="G71:H71"/>
    <mergeCell ref="G72:H72"/>
    <mergeCell ref="G62:H62"/>
    <mergeCell ref="G73:H73"/>
    <mergeCell ref="G81:H81"/>
    <mergeCell ref="G80:H80"/>
    <mergeCell ref="G78:H78"/>
    <mergeCell ref="G74:H74"/>
    <mergeCell ref="G75:H75"/>
    <mergeCell ref="G79:H79"/>
    <mergeCell ref="G76:H76"/>
    <mergeCell ref="G69:H69"/>
    <mergeCell ref="G66:H66"/>
    <mergeCell ref="G63:H63"/>
    <mergeCell ref="G68:H68"/>
    <mergeCell ref="G67:H67"/>
    <mergeCell ref="G64:H64"/>
    <mergeCell ref="G70:H70"/>
    <mergeCell ref="G77:H77"/>
    <mergeCell ref="G50:H50"/>
    <mergeCell ref="G51:H51"/>
    <mergeCell ref="G49:H49"/>
    <mergeCell ref="G30:H30"/>
    <mergeCell ref="G24:H24"/>
    <mergeCell ref="G25:H25"/>
    <mergeCell ref="G44:H44"/>
    <mergeCell ref="G32:H32"/>
    <mergeCell ref="G31:H31"/>
    <mergeCell ref="G38:H38"/>
    <mergeCell ref="G37:H37"/>
    <mergeCell ref="G29:H29"/>
    <mergeCell ref="G28:H28"/>
    <mergeCell ref="G34:H34"/>
    <mergeCell ref="G33:H33"/>
    <mergeCell ref="G36:H36"/>
    <mergeCell ref="G35:H35"/>
    <mergeCell ref="H1:P1"/>
    <mergeCell ref="A2:P2"/>
    <mergeCell ref="G4:H7"/>
    <mergeCell ref="A4:F5"/>
    <mergeCell ref="G13:H13"/>
    <mergeCell ref="G21:H21"/>
    <mergeCell ref="G11:H11"/>
    <mergeCell ref="G14:H14"/>
    <mergeCell ref="G12:H12"/>
    <mergeCell ref="G10:H10"/>
    <mergeCell ref="G8:H8"/>
    <mergeCell ref="G9:H9"/>
    <mergeCell ref="A6:D6"/>
    <mergeCell ref="E6:E7"/>
    <mergeCell ref="O5:O7"/>
    <mergeCell ref="F6:F7"/>
    <mergeCell ref="N5:N7"/>
    <mergeCell ref="G19:H19"/>
    <mergeCell ref="G18:H18"/>
    <mergeCell ref="G15:H15"/>
    <mergeCell ref="G20:H20"/>
    <mergeCell ref="G17:H17"/>
    <mergeCell ref="G16:H16"/>
    <mergeCell ref="I4:I7"/>
    <mergeCell ref="J4:J7"/>
    <mergeCell ref="K4:K7"/>
    <mergeCell ref="G154:H154"/>
    <mergeCell ref="G155:H155"/>
    <mergeCell ref="G59:H59"/>
    <mergeCell ref="G53:H53"/>
    <mergeCell ref="G58:H58"/>
    <mergeCell ref="G61:H61"/>
    <mergeCell ref="G46:H46"/>
    <mergeCell ref="G45:H45"/>
    <mergeCell ref="G27:H27"/>
    <mergeCell ref="G39:H39"/>
    <mergeCell ref="G41:H41"/>
    <mergeCell ref="G57:H57"/>
    <mergeCell ref="G60:H60"/>
    <mergeCell ref="G55:H55"/>
    <mergeCell ref="G22:H22"/>
    <mergeCell ref="G26:H26"/>
    <mergeCell ref="G23:H23"/>
    <mergeCell ref="G43:H43"/>
    <mergeCell ref="G40:H40"/>
    <mergeCell ref="G42:H42"/>
    <mergeCell ref="G56:H56"/>
    <mergeCell ref="G65:H65"/>
  </mergeCells>
  <phoneticPr fontId="6" type="noConversion"/>
  <printOptions horizontalCentered="1"/>
  <pageMargins left="0.39370078740157483" right="0.39370078740157483" top="0.59055118110236227" bottom="0.35433070866141736" header="0" footer="0"/>
  <pageSetup paperSize="9" scale="48" fitToWidth="0" fitToHeight="0" orientation="portrait" useFirstPageNumber="1" r:id="rId1"/>
  <headerFooter alignWithMargins="0">
    <oddFooter>Страница &amp;P из &amp;N</oddFooter>
  </headerFooter>
  <rowBreaks count="2" manualBreakCount="2">
    <brk id="177" max="9" man="1"/>
    <brk id="19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Company>ФИНТЕХ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Вяльсова С.</dc:creator>
  <cp:lastModifiedBy>Olga Shablya</cp:lastModifiedBy>
  <cp:lastPrinted>2025-10-29T11:13:24Z</cp:lastPrinted>
  <dcterms:created xsi:type="dcterms:W3CDTF">2001-04-26T07:34:20Z</dcterms:created>
  <dcterms:modified xsi:type="dcterms:W3CDTF">2025-12-25T13:25:09Z</dcterms:modified>
</cp:coreProperties>
</file>